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beitsordner KSB\Schulungsunterlagen\Schulung 2016 PN BN\Profinet\Doku\"/>
    </mc:Choice>
  </mc:AlternateContent>
  <bookViews>
    <workbookView xWindow="240" yWindow="105" windowWidth="28455" windowHeight="12780"/>
  </bookViews>
  <sheets>
    <sheet name="PB_PN_Rotodynamic Pump" sheetId="3" r:id="rId1"/>
    <sheet name="PB_PN_Feedback" sheetId="9" r:id="rId2"/>
    <sheet name="PN_Diagnose" sheetId="7" r:id="rId3"/>
    <sheet name="PN_Process Data" sheetId="8" r:id="rId4"/>
    <sheet name="PN_Drive + Motor" sheetId="10" r:id="rId5"/>
  </sheets>
  <definedNames>
    <definedName name="_xlnm.Print_Area" localSheetId="3">'PN_Process Data'!$A$1:$I$21</definedName>
  </definedNames>
  <calcPr calcId="171027"/>
</workbook>
</file>

<file path=xl/calcChain.xml><?xml version="1.0" encoding="utf-8"?>
<calcChain xmlns="http://schemas.openxmlformats.org/spreadsheetml/2006/main">
  <c r="A4" i="10" l="1"/>
  <c r="A4" i="8"/>
  <c r="A5" i="7"/>
  <c r="B34" i="3"/>
  <c r="B33" i="3"/>
  <c r="B32" i="3"/>
  <c r="B37" i="3"/>
  <c r="B36" i="3"/>
  <c r="B35" i="3"/>
  <c r="B31" i="3"/>
  <c r="B30" i="3"/>
  <c r="B29" i="3"/>
  <c r="B28" i="3"/>
  <c r="B27" i="3"/>
  <c r="A27" i="3"/>
  <c r="A28" i="3" s="1"/>
  <c r="C28" i="3" s="1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A4" i="3"/>
  <c r="C4" i="3" s="1"/>
  <c r="C27" i="3" l="1"/>
  <c r="A29" i="3"/>
  <c r="C29" i="3" s="1"/>
  <c r="A30" i="3"/>
  <c r="A5" i="3"/>
  <c r="A6" i="7"/>
  <c r="A7" i="7" s="1"/>
  <c r="A5" i="8"/>
  <c r="I10" i="10"/>
  <c r="D6" i="10"/>
  <c r="D7" i="10" s="1"/>
  <c r="D8" i="10" s="1"/>
  <c r="D9" i="10" s="1"/>
  <c r="D10" i="10" s="1"/>
  <c r="A5" i="10"/>
  <c r="A6" i="10" s="1"/>
  <c r="I9" i="10"/>
  <c r="I8" i="10"/>
  <c r="I7" i="10"/>
  <c r="I6" i="10"/>
  <c r="I5" i="10"/>
  <c r="I4" i="10"/>
  <c r="C4" i="10"/>
  <c r="F3" i="9"/>
  <c r="C4" i="8"/>
  <c r="I4" i="8"/>
  <c r="I5" i="8"/>
  <c r="I6" i="8"/>
  <c r="I7" i="8"/>
  <c r="I8" i="8"/>
  <c r="I9" i="8"/>
  <c r="I10" i="8"/>
  <c r="I11" i="8"/>
  <c r="H83" i="7"/>
  <c r="H35" i="7"/>
  <c r="H85" i="7"/>
  <c r="H84" i="7"/>
  <c r="H82" i="7"/>
  <c r="H81" i="7"/>
  <c r="H80" i="7"/>
  <c r="H78" i="7"/>
  <c r="H77" i="7"/>
  <c r="H76" i="7"/>
  <c r="H75" i="7"/>
  <c r="H74" i="7"/>
  <c r="H73" i="7"/>
  <c r="H72" i="7"/>
  <c r="H71" i="7"/>
  <c r="H70" i="7"/>
  <c r="H69" i="7"/>
  <c r="H67" i="7"/>
  <c r="H66" i="7"/>
  <c r="H65" i="7"/>
  <c r="H64" i="7"/>
  <c r="H63" i="7"/>
  <c r="H62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7" i="7"/>
  <c r="H36" i="7"/>
  <c r="H34" i="7"/>
  <c r="H33" i="7"/>
  <c r="H31" i="7"/>
  <c r="H30" i="7"/>
  <c r="H29" i="7"/>
  <c r="H27" i="7"/>
  <c r="H26" i="7"/>
  <c r="H25" i="7"/>
  <c r="H24" i="7"/>
  <c r="H23" i="7"/>
  <c r="H22" i="7"/>
  <c r="G5" i="7"/>
  <c r="H5" i="7" s="1"/>
  <c r="C5" i="7"/>
  <c r="C6" i="10" l="1"/>
  <c r="C5" i="10"/>
  <c r="G6" i="7"/>
  <c r="H6" i="7" s="1"/>
  <c r="G7" i="7"/>
  <c r="H7" i="7" s="1"/>
  <c r="C7" i="7"/>
  <c r="A8" i="7"/>
  <c r="A9" i="7" s="1"/>
  <c r="G9" i="7" s="1"/>
  <c r="H9" i="7" s="1"/>
  <c r="C6" i="7"/>
  <c r="A31" i="3"/>
  <c r="C30" i="3"/>
  <c r="A6" i="3"/>
  <c r="C6" i="3" s="1"/>
  <c r="C5" i="3"/>
  <c r="A6" i="8"/>
  <c r="C5" i="8"/>
  <c r="A7" i="10"/>
  <c r="A7" i="3" l="1"/>
  <c r="C9" i="7"/>
  <c r="C8" i="7"/>
  <c r="A10" i="7"/>
  <c r="G10" i="7" s="1"/>
  <c r="H10" i="7" s="1"/>
  <c r="G8" i="7"/>
  <c r="H8" i="7" s="1"/>
  <c r="C31" i="3"/>
  <c r="A32" i="3"/>
  <c r="A8" i="3"/>
  <c r="C7" i="3"/>
  <c r="C7" i="10"/>
  <c r="A8" i="10"/>
  <c r="C6" i="8"/>
  <c r="A7" i="8"/>
  <c r="C10" i="7"/>
  <c r="A11" i="7" l="1"/>
  <c r="G11" i="7" s="1"/>
  <c r="H11" i="7" s="1"/>
  <c r="C32" i="3"/>
  <c r="A33" i="3"/>
  <c r="A9" i="3"/>
  <c r="C8" i="3"/>
  <c r="A9" i="10"/>
  <c r="C8" i="10"/>
  <c r="A8" i="8"/>
  <c r="C7" i="8"/>
  <c r="A12" i="7" l="1"/>
  <c r="C12" i="7" s="1"/>
  <c r="C11" i="7"/>
  <c r="A34" i="3"/>
  <c r="C33" i="3"/>
  <c r="A10" i="3"/>
  <c r="C9" i="3"/>
  <c r="G12" i="7"/>
  <c r="H12" i="7" s="1"/>
  <c r="A9" i="8"/>
  <c r="C8" i="8"/>
  <c r="C9" i="10"/>
  <c r="A10" i="10"/>
  <c r="C10" i="10" s="1"/>
  <c r="A13" i="7" l="1"/>
  <c r="C13" i="7" s="1"/>
  <c r="C34" i="3"/>
  <c r="A35" i="3"/>
  <c r="A11" i="3"/>
  <c r="C10" i="3"/>
  <c r="A10" i="8"/>
  <c r="C9" i="8"/>
  <c r="A14" i="7"/>
  <c r="G13" i="7" l="1"/>
  <c r="H13" i="7" s="1"/>
  <c r="A36" i="3"/>
  <c r="C35" i="3"/>
  <c r="A12" i="3"/>
  <c r="C11" i="3"/>
  <c r="A15" i="7"/>
  <c r="G14" i="7"/>
  <c r="H14" i="7" s="1"/>
  <c r="C14" i="7"/>
  <c r="C10" i="8"/>
  <c r="A11" i="8"/>
  <c r="C11" i="8" s="1"/>
  <c r="A37" i="3" l="1"/>
  <c r="C37" i="3" s="1"/>
  <c r="C36" i="3"/>
  <c r="A13" i="3"/>
  <c r="C12" i="3"/>
  <c r="G15" i="7"/>
  <c r="H15" i="7" s="1"/>
  <c r="A16" i="7"/>
  <c r="C15" i="7"/>
  <c r="A14" i="3" l="1"/>
  <c r="C13" i="3"/>
  <c r="G16" i="7"/>
  <c r="H16" i="7" s="1"/>
  <c r="C16" i="7"/>
  <c r="A17" i="7"/>
  <c r="C14" i="3" l="1"/>
  <c r="A15" i="3"/>
  <c r="A18" i="7"/>
  <c r="C17" i="7"/>
  <c r="G17" i="7"/>
  <c r="H17" i="7" s="1"/>
  <c r="C15" i="3" l="1"/>
  <c r="A16" i="3"/>
  <c r="A19" i="7"/>
  <c r="G18" i="7"/>
  <c r="H18" i="7" s="1"/>
  <c r="C18" i="7"/>
  <c r="C16" i="3" l="1"/>
  <c r="A17" i="3"/>
  <c r="G19" i="7"/>
  <c r="H19" i="7" s="1"/>
  <c r="A20" i="7"/>
  <c r="C19" i="7"/>
  <c r="A18" i="3" l="1"/>
  <c r="C17" i="3"/>
  <c r="A80" i="7"/>
  <c r="G20" i="7"/>
  <c r="H20" i="7" s="1"/>
  <c r="C20" i="7"/>
  <c r="C18" i="3" l="1"/>
  <c r="A19" i="3"/>
  <c r="A81" i="7"/>
  <c r="C80" i="7"/>
  <c r="C19" i="3" l="1"/>
  <c r="A20" i="3"/>
  <c r="A82" i="7"/>
  <c r="C81" i="7"/>
  <c r="C20" i="3" l="1"/>
  <c r="A21" i="3"/>
  <c r="C82" i="7"/>
  <c r="A83" i="7"/>
  <c r="A22" i="3" l="1"/>
  <c r="C22" i="3" s="1"/>
  <c r="C21" i="3"/>
  <c r="C83" i="7"/>
  <c r="A84" i="7"/>
  <c r="A85" i="7" l="1"/>
  <c r="C84" i="7"/>
  <c r="A39" i="7" l="1"/>
  <c r="C85" i="7"/>
  <c r="C39" i="7" l="1"/>
  <c r="A40" i="7"/>
  <c r="A41" i="7" l="1"/>
  <c r="C40" i="7"/>
  <c r="A42" i="7" l="1"/>
  <c r="C41" i="7"/>
  <c r="A43" i="7" l="1"/>
  <c r="C42" i="7"/>
  <c r="C43" i="7" l="1"/>
  <c r="A44" i="7"/>
  <c r="A45" i="7" l="1"/>
  <c r="C44" i="7"/>
  <c r="A46" i="7" l="1"/>
  <c r="C45" i="7"/>
  <c r="A47" i="7" l="1"/>
  <c r="C46" i="7"/>
  <c r="C47" i="7" l="1"/>
  <c r="A48" i="7"/>
  <c r="A49" i="7" l="1"/>
  <c r="C48" i="7"/>
  <c r="A50" i="7" l="1"/>
  <c r="C49" i="7"/>
  <c r="A51" i="7" l="1"/>
  <c r="C50" i="7"/>
  <c r="C51" i="7" l="1"/>
  <c r="A52" i="7"/>
  <c r="A53" i="7" l="1"/>
  <c r="C52" i="7"/>
  <c r="A54" i="7" l="1"/>
  <c r="C53" i="7"/>
  <c r="A55" i="7" l="1"/>
  <c r="C54" i="7"/>
  <c r="C55" i="7" l="1"/>
  <c r="A56" i="7"/>
  <c r="A57" i="7" l="1"/>
  <c r="C56" i="7"/>
  <c r="A58" i="7" l="1"/>
  <c r="C57" i="7"/>
  <c r="A59" i="7" l="1"/>
  <c r="C58" i="7"/>
  <c r="C59" i="7" l="1"/>
  <c r="A60" i="7"/>
  <c r="A22" i="7" l="1"/>
  <c r="C60" i="7"/>
  <c r="A23" i="7" l="1"/>
  <c r="C22" i="7"/>
  <c r="A24" i="7" l="1"/>
  <c r="C23" i="7"/>
  <c r="C24" i="7" l="1"/>
  <c r="A25" i="7"/>
  <c r="A26" i="7" l="1"/>
  <c r="C25" i="7"/>
  <c r="A27" i="7" l="1"/>
  <c r="C26" i="7"/>
  <c r="A33" i="7" l="1"/>
  <c r="C27" i="7"/>
  <c r="C33" i="7" l="1"/>
  <c r="A34" i="7"/>
  <c r="A35" i="7" l="1"/>
  <c r="C34" i="7"/>
  <c r="C35" i="7" l="1"/>
  <c r="A36" i="7"/>
  <c r="C36" i="7" l="1"/>
  <c r="A37" i="7"/>
  <c r="A69" i="7" l="1"/>
  <c r="C37" i="7"/>
  <c r="A70" i="7" l="1"/>
  <c r="C69" i="7"/>
  <c r="A71" i="7" l="1"/>
  <c r="C70" i="7"/>
  <c r="C71" i="7" l="1"/>
  <c r="A72" i="7"/>
  <c r="A73" i="7" l="1"/>
  <c r="C72" i="7"/>
  <c r="A74" i="7" l="1"/>
  <c r="C73" i="7"/>
  <c r="A75" i="7" l="1"/>
  <c r="C74" i="7"/>
  <c r="C75" i="7" l="1"/>
  <c r="A76" i="7"/>
  <c r="A77" i="7" l="1"/>
  <c r="C76" i="7"/>
  <c r="A78" i="7" l="1"/>
  <c r="C77" i="7"/>
  <c r="A62" i="7" l="1"/>
  <c r="C78" i="7"/>
  <c r="C62" i="7" l="1"/>
  <c r="A63" i="7"/>
  <c r="A64" i="7" l="1"/>
  <c r="C63" i="7"/>
  <c r="A65" i="7" l="1"/>
  <c r="C64" i="7"/>
  <c r="A66" i="7" l="1"/>
  <c r="C65" i="7"/>
  <c r="C66" i="7" l="1"/>
  <c r="A67" i="7"/>
  <c r="A29" i="7" l="1"/>
  <c r="C67" i="7"/>
  <c r="C29" i="7" l="1"/>
  <c r="A30" i="7"/>
  <c r="A31" i="7" l="1"/>
  <c r="C31" i="7" s="1"/>
  <c r="C30" i="7"/>
</calcChain>
</file>

<file path=xl/sharedStrings.xml><?xml version="1.0" encoding="utf-8"?>
<sst xmlns="http://schemas.openxmlformats.org/spreadsheetml/2006/main" count="492" uniqueCount="292">
  <si>
    <t>Datentyp</t>
  </si>
  <si>
    <t>Quelle
Kommentar</t>
  </si>
  <si>
    <t>StandBy.VALUE
TRUE: Die Pumpe ist bereit zum Einschalten</t>
  </si>
  <si>
    <t>PumpSpeedMin.VALUE
1: Pumpe läuft mit minimaler Drehzahl</t>
  </si>
  <si>
    <t>PumpSpeedMax.VALUE
1: Die Pumpe läuft mit maximaler Drehzahl</t>
  </si>
  <si>
    <t>PumpActivation.VALUE
1: Automatik ist aktiv (Anzeige AUTO im Display)</t>
  </si>
  <si>
    <t>1: Pumpen- oder Anlagenalarm steht an</t>
  </si>
  <si>
    <t>GenericPump.ACCESS_MODE
1: Bussteuerung ist freigegeben</t>
  </si>
  <si>
    <t>PumpActuation.FEEDBACK
Istwert der aktiven Prozessgröße (siehe CB_CONTROL_MODE) in 0,01%</t>
  </si>
  <si>
    <t>PumpActuation.CB_CONTROL_MODE
128:Aus (Regelung Aus, Drehzahlsteller)
129:Enddruck
130:Saugdruck
131:Differenzdruck
132:Differenzdruck (sensorlos)
133:Förderstrom
134:Förderstrom (sensorlos)
135:Temperatur (Kühlen)
136:Temperatur (Heizen)
137:Niveau Saugseite
138:Niveau Druckseite</t>
  </si>
  <si>
    <t>PumpActuation.CB_OPERATION_MODE
128:Aus (Anzeige Display: OFF)
129:Handbetrieb (Anzeige Display: MAN)
130:Automatikbetrieb (Anzeige Display: AUTO)</t>
  </si>
  <si>
    <t>PumpKick.VALUE
0 =&gt; 1 startet einen Funktionslauf</t>
  </si>
  <si>
    <t>GenericPump.RESET_FAULT
0 =&gt; 1 Quittiert Warnungen und Alarme und setzt den Fehlerzustand zurück</t>
  </si>
  <si>
    <t>GenericPump.REMOTE_ACCESS_REQUEST
1: Anforderung der Steuerung über Feldbus</t>
  </si>
  <si>
    <t>PumpActuation.CONTROL_MODE
128:Aus (Regelung Aus, Drehzahlsteller)
129:Enddruck
130:Saugdruck
131:Differenzdruck
132:Differenzdruck (sensorlos)
133:Förderstrom
134:Förderstrom (sensorlos)
135:Temperatur (Kühlen)
136:Temperatur (Heizen)
137:Niveau Saugseite
138:Niveau Druckseite</t>
  </si>
  <si>
    <t>GenericPump.ON_OFF
1: Pumpe ein</t>
  </si>
  <si>
    <t>PumpActuation.OPERATION_MODE
Anforderung der Betriebsart:
128: Aus
129:Handbetrieb
130:Automatikbetrieb</t>
  </si>
  <si>
    <t>PumpActuation.SETPOINT
Sollwert entsprechend der Regelart (CB_CONTROL_MODE). Der Wertebereich entspricht dem des Prozesswertes (Istwertes) in 0,01%</t>
  </si>
  <si>
    <t>Offset
Byte.Bit</t>
  </si>
  <si>
    <t>BOOL</t>
  </si>
  <si>
    <t>INT</t>
  </si>
  <si>
    <t>BYTE</t>
  </si>
  <si>
    <t>Name gemäß
Profile for Intelligent Pump"</t>
  </si>
  <si>
    <t>Ziel
Kommentar</t>
  </si>
  <si>
    <t>Name gemäß
"Profile for Intelligent Pump"</t>
  </si>
  <si>
    <t>REAL</t>
  </si>
  <si>
    <t>Bezug zu "Profile for Intelligent Pump"
Kommentar</t>
  </si>
  <si>
    <t>Menü</t>
  </si>
  <si>
    <t>Prozesswert Differenzdruck</t>
  </si>
  <si>
    <t>DiffPressure/VALUE</t>
  </si>
  <si>
    <t>FlowVelocity/VALUE</t>
  </si>
  <si>
    <t>Frequency/VALUE</t>
  </si>
  <si>
    <t>Head/VALUE</t>
  </si>
  <si>
    <t>InletPressure/VALUE</t>
  </si>
  <si>
    <t>Level/VALUE</t>
  </si>
  <si>
    <t>MotorVoltage/VALUE</t>
  </si>
  <si>
    <t>OutletPressure/VALUE</t>
  </si>
  <si>
    <t>Power/VALUE</t>
  </si>
  <si>
    <t>PowerElectronicTemp/VALUE</t>
  </si>
  <si>
    <t>PumpLiquidTemp/VALUE</t>
  </si>
  <si>
    <t>Speed/VALUE</t>
  </si>
  <si>
    <t>VolumeFlow/VALUE</t>
  </si>
  <si>
    <t>MotorCurrent/VALUE</t>
  </si>
  <si>
    <t>Füllstand (Niveau)</t>
  </si>
  <si>
    <t>Kühlkörpertemeratur</t>
  </si>
  <si>
    <t>1-2-3-1</t>
  </si>
  <si>
    <t>Torque/Value</t>
  </si>
  <si>
    <t>0,01%</t>
  </si>
  <si>
    <t>reserviert durch PI, fest auf 0</t>
  </si>
  <si>
    <t>reserviert durch PI, kein Bestandteil des PIP, fest auf 0</t>
  </si>
  <si>
    <t>Adr</t>
  </si>
  <si>
    <t>Bits</t>
  </si>
  <si>
    <t>Fehlercode / Parameterbez. nach "Profile for Intelligent Pump"
Kommentar</t>
  </si>
  <si>
    <t>1: weitere Fehlerinformationen sind in der erweiterten
Diagnose verfügbar</t>
  </si>
  <si>
    <t>HardwareFault</t>
  </si>
  <si>
    <t xml:space="preserve">1: Stromversorgungsfehler (A21) </t>
  </si>
  <si>
    <t>1: Unterspannung 24VDC-Versorgung (A22)</t>
  </si>
  <si>
    <t>0x9104-0x910C</t>
  </si>
  <si>
    <t>1: Hardwarefehler (A6)</t>
  </si>
  <si>
    <t>HW_Test_failed (herstellerspezifisch)</t>
  </si>
  <si>
    <t>- Hardware Test HMI nicht bestanden (A98)
- Hardware Test IO nicht bestanden (A99)
- 24V Überlast (W79)</t>
  </si>
  <si>
    <t>0x9201-0x9208</t>
  </si>
  <si>
    <t>0x9180-0x9182</t>
  </si>
  <si>
    <t>0x9280-0x9285</t>
  </si>
  <si>
    <t>- Firmwareupdate erforderlich (A12)
- Keine passenden Motordaten vorhanden (A18)
- Keine Motordaten verfügbar (A19)
- Firmware Update Feldbus notwendig (W78)
- Firmware Update HMI notwendig (W79)
- Grundeinstellung geladen (W99)</t>
  </si>
  <si>
    <t>SW_Test_failed (herstellerspezifisch)</t>
  </si>
  <si>
    <t>0x9200, 0x920A-0x927F</t>
  </si>
  <si>
    <t>0x9000, 0x910D-0x917F</t>
  </si>
  <si>
    <t>0x9301-0x930E</t>
  </si>
  <si>
    <t>1: Problem mit dem Bremswiderstand</t>
  </si>
  <si>
    <t>herstellerspezifisch, keine Meldungen</t>
  </si>
  <si>
    <t>0x9300, 0x9311-0x937F</t>
  </si>
  <si>
    <t>0x9380-0x93FF</t>
  </si>
  <si>
    <t>Phasenausfall netzseitig (A23)</t>
  </si>
  <si>
    <t>Überspannung (A2, W51)</t>
  </si>
  <si>
    <t>Unterspannung (A3, W52)</t>
  </si>
  <si>
    <t>Strom hoch (W61)</t>
  </si>
  <si>
    <t>Strom niedrig (W62)</t>
  </si>
  <si>
    <t>Netzfrequenz zu hoch (W71)</t>
  </si>
  <si>
    <t>Netzfrequenz zu niedrig (W72)</t>
  </si>
  <si>
    <t>Phasenausfall motorseitig (A4)</t>
  </si>
  <si>
    <t>Überstrom (A9)</t>
  </si>
  <si>
    <t>Kurzschluss (A5)</t>
  </si>
  <si>
    <t>0x9480-0x9485</t>
  </si>
  <si>
    <t>EXT_ELEC_FAILURE (herstellerspezifisch)</t>
  </si>
  <si>
    <t>- Dynamischer Überlastschutz (A11, W50)
- Fehler AMA (A20)
- Leistung hoch (W73)
- Leistung niedrig (W74)
- Eingeschränkte Stopprampe (W75)
- Antrieb gesperrt (I101)</t>
  </si>
  <si>
    <t>Trockenlauf (A13)</t>
  </si>
  <si>
    <t>Hydraulisch Blockade (A15, W56)</t>
  </si>
  <si>
    <t>0x9507-0x950B</t>
  </si>
  <si>
    <t>- Trockenlauf, extern (A14)
- Mediummange (A17)</t>
  </si>
  <si>
    <t>MediumShortage</t>
  </si>
  <si>
    <t>0x9580-0x9581</t>
  </si>
  <si>
    <t>0x9500, 0x950C-0x957F</t>
  </si>
  <si>
    <t>0x9501-0x9503</t>
  </si>
  <si>
    <t>0x9701-0x9719</t>
  </si>
  <si>
    <t>Überlast (W58)</t>
  </si>
  <si>
    <t>Teillast (W57)</t>
  </si>
  <si>
    <t>Kühlkörpertemperatur hoch (A7, W59)</t>
  </si>
  <si>
    <t>Thermischer Motorschutz (A1)</t>
  </si>
  <si>
    <t>Platinentemperatur hoch (A8, W60)</t>
  </si>
  <si>
    <t>0x971C-0x9721</t>
  </si>
  <si>
    <t>ExtOperationFailure</t>
  </si>
  <si>
    <t>- keine Hauptsteuerung (A16)
- externe Meldung (A30, W30)
- Resonanzbereich (W53)
- Ausfall Istwert (W55)
- Überwachung Drehzahl (W63)
- Überwachung Sollwert (W64)
- Überwachung Istwert (W65)
- Überwachung Förderstrom (W66)
- Überwachung Saugdruck (W67)
- Überwachung Enddruck (W68)
- Überwachung Differenzdruck (W69)
- Überwachung Temperatur (W70)
- Fließgeschwindigkeit niedrig (W80)
- Rohrspülmodus aktiv (E102)
- Rohrfüllmodus aktiv (E103)
- Überlauf (E83)</t>
  </si>
  <si>
    <t>0x9780-0x978F</t>
  </si>
  <si>
    <t>0x9700, 0x9726-0x977F</t>
  </si>
  <si>
    <t>Kabelbruch (W54)</t>
  </si>
  <si>
    <t>0x9A03-0x9A23</t>
  </si>
  <si>
    <t>0x9A00, 0x9A25-0x9A7F</t>
  </si>
  <si>
    <t>0x9A80, 0x9A81</t>
  </si>
  <si>
    <t>- PumpMeter Kommunikation (W77)
- Feldbus Kommunikation (W81)</t>
  </si>
  <si>
    <t>FieldbusFailure</t>
  </si>
  <si>
    <t>Istwert Regler</t>
  </si>
  <si>
    <t>1-2-1-1</t>
  </si>
  <si>
    <t>1-2-3-2</t>
  </si>
  <si>
    <t>1-2-3-4</t>
  </si>
  <si>
    <t>1-2-3-3</t>
  </si>
  <si>
    <t>1-2-3-9</t>
  </si>
  <si>
    <t>1-2-3-5</t>
  </si>
  <si>
    <t>1-2-3-6</t>
  </si>
  <si>
    <t>1-2-1-7</t>
  </si>
  <si>
    <t>1-2-1-11</t>
  </si>
  <si>
    <t>1-2-3-7</t>
  </si>
  <si>
    <t>1-2-1-9</t>
  </si>
  <si>
    <t>1-2-1-5</t>
  </si>
  <si>
    <t>1-2-1-6</t>
  </si>
  <si>
    <t>Motorspannung</t>
  </si>
  <si>
    <t>Saugdruck</t>
  </si>
  <si>
    <t>Enddruck</t>
  </si>
  <si>
    <t>Förderhöhe</t>
  </si>
  <si>
    <t>Motorstrom</t>
  </si>
  <si>
    <t>-</t>
  </si>
  <si>
    <t>Text</t>
  </si>
  <si>
    <t>Einheit</t>
  </si>
  <si>
    <t>0x9A01</t>
  </si>
  <si>
    <t>0x9A02</t>
  </si>
  <si>
    <t>AuxDeviceFault</t>
  </si>
  <si>
    <t>SensorElement</t>
  </si>
  <si>
    <t>m³/h</t>
  </si>
  <si>
    <t>bar</t>
  </si>
  <si>
    <t>kW</t>
  </si>
  <si>
    <t>V</t>
  </si>
  <si>
    <t>Hz</t>
  </si>
  <si>
    <t>A</t>
  </si>
  <si>
    <t>1/min</t>
  </si>
  <si>
    <t>°C</t>
  </si>
  <si>
    <t>Nm</t>
  </si>
  <si>
    <t>m/s</t>
  </si>
  <si>
    <t>Drehzahl</t>
  </si>
  <si>
    <t>Leistungsaufnahme Motor</t>
  </si>
  <si>
    <t>Modul</t>
  </si>
  <si>
    <t>Förderstrom</t>
  </si>
  <si>
    <t>Temperatur</t>
  </si>
  <si>
    <t>AT_MIN_SPEED</t>
  </si>
  <si>
    <t>STANDBY</t>
  </si>
  <si>
    <t>AT_MAX_SPEED</t>
  </si>
  <si>
    <t>PUMP_ACTIVE</t>
  </si>
  <si>
    <t>WARNING</t>
  </si>
  <si>
    <t>FAULT</t>
  </si>
  <si>
    <t>ON_OFF</t>
  </si>
  <si>
    <t>ACCESS_MODE</t>
  </si>
  <si>
    <t>DIRECTION</t>
  </si>
  <si>
    <t>ROTATION</t>
  </si>
  <si>
    <t>AT_MAX_POWER</t>
  </si>
  <si>
    <t>SETPOINT_INFLUENCE</t>
  </si>
  <si>
    <t>PROCESS_FEEDBACK</t>
  </si>
  <si>
    <t>CB_CONTROL_MODE</t>
  </si>
  <si>
    <t>CB_OPERATION_MODE</t>
  </si>
  <si>
    <t>PUMP_KICK_REQ</t>
  </si>
  <si>
    <t>REMOTE_OPERATION</t>
  </si>
  <si>
    <t>DIRECTION_REQ</t>
  </si>
  <si>
    <t>RESET_FAULT</t>
  </si>
  <si>
    <t>ON_OFF_REQ</t>
  </si>
  <si>
    <t>REMOTE_ACCESS_REQUEST</t>
  </si>
  <si>
    <t>CONTROL_MODE</t>
  </si>
  <si>
    <t>SETPOINT</t>
  </si>
  <si>
    <t>Code</t>
  </si>
  <si>
    <t>DIA_MAINTENANCE</t>
  </si>
  <si>
    <t>EXTENSION_AVAILABLE</t>
  </si>
  <si>
    <t>Ausgangsfrequenz</t>
  </si>
  <si>
    <t>Motordrehmoment</t>
  </si>
  <si>
    <t>OPEPRATION_MODE</t>
  </si>
  <si>
    <t>1-2-3-8</t>
  </si>
  <si>
    <t>nicht unterstützt</t>
  </si>
  <si>
    <t>Fließgeschwindigkeit</t>
  </si>
  <si>
    <t>1-2-1-2</t>
  </si>
  <si>
    <t>DIA_WARMSTART</t>
  </si>
  <si>
    <t>DIA_COLDSTART</t>
  </si>
  <si>
    <t>0x9101</t>
  </si>
  <si>
    <t>0x9102</t>
  </si>
  <si>
    <t>0x9103</t>
  </si>
  <si>
    <t>PowerSupply</t>
  </si>
  <si>
    <t>DCLinkSupply</t>
  </si>
  <si>
    <t>0x930F</t>
  </si>
  <si>
    <t>BrakeChopper</t>
  </si>
  <si>
    <t>0x9401</t>
  </si>
  <si>
    <t>0x9402</t>
  </si>
  <si>
    <t>0x9403</t>
  </si>
  <si>
    <t>0x9404</t>
  </si>
  <si>
    <t>0x9405</t>
  </si>
  <si>
    <t>0x9406</t>
  </si>
  <si>
    <t>0x9407</t>
  </si>
  <si>
    <t>0x9408</t>
  </si>
  <si>
    <t>0x9409</t>
  </si>
  <si>
    <t>0x9410</t>
  </si>
  <si>
    <t>0x9411</t>
  </si>
  <si>
    <t>0x9412</t>
  </si>
  <si>
    <t>0x9413</t>
  </si>
  <si>
    <t>0x9414</t>
  </si>
  <si>
    <t>0x940A</t>
  </si>
  <si>
    <t>0x940B</t>
  </si>
  <si>
    <t>0x940C</t>
  </si>
  <si>
    <t>0x940D</t>
  </si>
  <si>
    <t>0x940E</t>
  </si>
  <si>
    <t>0x940F</t>
  </si>
  <si>
    <t>0x9400,
0x9415-
0x947F</t>
  </si>
  <si>
    <t>ElectricalFault</t>
  </si>
  <si>
    <t>InstallationFault</t>
  </si>
  <si>
    <t>SupplyVoltage</t>
  </si>
  <si>
    <t>SupplyVoltHigh</t>
  </si>
  <si>
    <t>SupplyVoltLow</t>
  </si>
  <si>
    <t>SupplyCurrent</t>
  </si>
  <si>
    <t>SupplyCurrHigh</t>
  </si>
  <si>
    <t>SupplyCurrLow</t>
  </si>
  <si>
    <t>SupplyFrequency</t>
  </si>
  <si>
    <t>SupplyFreqHigh</t>
  </si>
  <si>
    <t>SupplyFreqLow</t>
  </si>
  <si>
    <t>PhaseFailure</t>
  </si>
  <si>
    <t>VoltageInDevice</t>
  </si>
  <si>
    <t>CurrentInDevice</t>
  </si>
  <si>
    <t>ShortToEarth</t>
  </si>
  <si>
    <t>ShortCircuit</t>
  </si>
  <si>
    <t>WindingTemp</t>
  </si>
  <si>
    <t>InsulationResist</t>
  </si>
  <si>
    <t>FieldCircuit</t>
  </si>
  <si>
    <t>ArmatureCircuit</t>
  </si>
  <si>
    <t>0x9504</t>
  </si>
  <si>
    <t>0x9505</t>
  </si>
  <si>
    <t>Dry</t>
  </si>
  <si>
    <t>Blockage</t>
  </si>
  <si>
    <t>0x971A</t>
  </si>
  <si>
    <t>0x971B</t>
  </si>
  <si>
    <t>0x9722</t>
  </si>
  <si>
    <t>0x9723</t>
  </si>
  <si>
    <t>0x9724</t>
  </si>
  <si>
    <t>0x9725</t>
  </si>
  <si>
    <t>OverLoad</t>
  </si>
  <si>
    <t>PartialLoad</t>
  </si>
  <si>
    <t>DriveOverheat</t>
  </si>
  <si>
    <t>MotorOverheat</t>
  </si>
  <si>
    <t>ContrOverheat</t>
  </si>
  <si>
    <t>PhysicalBlock.DIAGNOSIS_EXT_AUX_DEVICE</t>
  </si>
  <si>
    <t>PhysicalBlock.DIAGNOSIS_EXT_OPERATION</t>
  </si>
  <si>
    <t>PhysicalBlock.DIAGNOSIS_EXT_ELECTRICS</t>
  </si>
  <si>
    <t>PhysicalBlock.DIAGNOSIS_EXT_MECHANICS</t>
  </si>
  <si>
    <t>PhysicalBlock.DIAGNOSIS_EXT_SOFTWARE</t>
  </si>
  <si>
    <t>PhysicalBlock.DIAGNOSIS_EXT_HARDWARE</t>
  </si>
  <si>
    <t>PhysicalBlock.DIAGNOSIS</t>
  </si>
  <si>
    <t>PhysicalBlock.DIAGNOSIS_EXT_POC_LIQUID</t>
  </si>
  <si>
    <t>0x9310</t>
  </si>
  <si>
    <t>0x9A24</t>
  </si>
  <si>
    <t>nicht definiert</t>
  </si>
  <si>
    <t>Offset
Byte</t>
  </si>
  <si>
    <t>Feedback/VALUE</t>
  </si>
  <si>
    <t>Modul RotoDynamicPump, Input</t>
  </si>
  <si>
    <t>Modul RotoDynamicPump, Output</t>
  </si>
  <si>
    <t>Modul Feedback, Output</t>
  </si>
  <si>
    <t>Modul DIAGNOSIS, Input</t>
  </si>
  <si>
    <t>Modul Process Data, Input</t>
  </si>
  <si>
    <t>Modul Drive + Motor, Input</t>
  </si>
  <si>
    <t>Fehlt im Assembly</t>
  </si>
  <si>
    <t>DIA_HARDWARE</t>
  </si>
  <si>
    <t>DIA_SOFTWARE</t>
  </si>
  <si>
    <t>DIA_MECHANICS</t>
  </si>
  <si>
    <t>DIA_ELECTRICS</t>
  </si>
  <si>
    <t>DIA_PROCESS</t>
  </si>
  <si>
    <t>DIA_OPERATION</t>
  </si>
  <si>
    <t>DIA_AUX_DEVICE</t>
  </si>
  <si>
    <t>1: Wartungsintervall der Pumpe steht an</t>
  </si>
  <si>
    <t>1: weitere Fehlerinformationen sind in der erweiterten
Diagnose Hilfseinrichtung verfügbar</t>
  </si>
  <si>
    <t>1: Fehlerinformationen bezüglich des
Betriebszustandes sind verfügbar</t>
  </si>
  <si>
    <t>1: Fehlerinformationen bezüglich des
Prozesses sind verfügbar</t>
  </si>
  <si>
    <t>1: Fehlerinformationen bezüglich der
Hardware sind verfügbar</t>
  </si>
  <si>
    <t>1: Fehlerinformationen bezüglich der
Software sind verfügbar</t>
  </si>
  <si>
    <t>1: Fehlerinformationen bezüglich der
Mechanik sind verfügbar</t>
  </si>
  <si>
    <t>1: Fehlerinformationen bezüglich der
Elektrik sind verfügbar</t>
  </si>
  <si>
    <t>- (kein entsprechender Parameter vorhanden)
1: Warnung vorhanden</t>
  </si>
  <si>
    <t>GenericPump.ON_OFF
1: Einschaltbefehl Pumpe steht an</t>
  </si>
  <si>
    <t>Anfangsadresse in der Hardwarekonfiguration</t>
  </si>
  <si>
    <t>Bitadr.</t>
  </si>
  <si>
    <t>Länge</t>
  </si>
  <si>
    <t>Reserviert durch PI</t>
  </si>
  <si>
    <t>fest auf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</si>
</sst>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indexed="55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55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5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3" xfId="10" applyFill="1" applyBorder="1" applyAlignment="1">
      <alignment vertical="center"/>
    </xf>
    <xf numFmtId="0" fontId="5" fillId="0" borderId="3" xfId="10" applyFont="1" applyFill="1" applyBorder="1" applyAlignment="1">
      <alignment vertical="center"/>
    </xf>
    <xf numFmtId="0" fontId="5" fillId="0" borderId="3" xfId="10" applyFont="1" applyFill="1" applyBorder="1" applyAlignment="1">
      <alignment vertical="center" wrapText="1"/>
    </xf>
    <xf numFmtId="0" fontId="5" fillId="0" borderId="3" xfId="10" quotePrefix="1" applyFont="1" applyFill="1" applyBorder="1" applyAlignment="1">
      <alignment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4" xfId="10" applyFill="1" applyBorder="1" applyAlignment="1">
      <alignment horizontal="center" vertical="center" wrapText="1"/>
    </xf>
    <xf numFmtId="0" fontId="5" fillId="0" borderId="4" xfId="10" applyFont="1" applyFill="1" applyBorder="1" applyAlignment="1">
      <alignment vertical="center"/>
    </xf>
    <xf numFmtId="0" fontId="5" fillId="0" borderId="5" xfId="10" applyFill="1" applyBorder="1" applyAlignment="1">
      <alignment horizontal="center" vertical="center" wrapText="1"/>
    </xf>
    <xf numFmtId="0" fontId="5" fillId="0" borderId="5" xfId="10" applyFill="1" applyBorder="1" applyAlignment="1">
      <alignment vertical="center"/>
    </xf>
    <xf numFmtId="0" fontId="6" fillId="0" borderId="5" xfId="1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3" xfId="10" quotePrefix="1" applyFont="1" applyFill="1" applyBorder="1" applyAlignment="1">
      <alignment horizontal="center" vertical="center"/>
    </xf>
    <xf numFmtId="20" fontId="5" fillId="0" borderId="3" xfId="10" applyNumberFormat="1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5" fillId="0" borderId="3" xfId="10" quotePrefix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" xfId="1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10" applyFont="1" applyFill="1" applyBorder="1" applyAlignment="1">
      <alignment horizontal="center" vertical="center" wrapText="1"/>
    </xf>
    <xf numFmtId="0" fontId="5" fillId="3" borderId="3" xfId="10" applyFont="1" applyFill="1" applyBorder="1" applyAlignment="1">
      <alignment horizontal="left" vertical="center" wrapText="1"/>
    </xf>
    <xf numFmtId="0" fontId="5" fillId="3" borderId="3" xfId="1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5" fillId="4" borderId="3" xfId="10" applyFont="1" applyFill="1" applyBorder="1" applyAlignment="1">
      <alignment horizontal="center" vertical="center" wrapText="1"/>
    </xf>
    <xf numFmtId="0" fontId="5" fillId="4" borderId="3" xfId="10" applyFont="1" applyFill="1" applyBorder="1" applyAlignment="1">
      <alignment vertical="center"/>
    </xf>
    <xf numFmtId="0" fontId="5" fillId="4" borderId="3" xfId="10" applyFont="1" applyFill="1" applyBorder="1" applyAlignment="1">
      <alignment vertical="center" wrapText="1"/>
    </xf>
    <xf numFmtId="0" fontId="9" fillId="4" borderId="2" xfId="1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5" borderId="3" xfId="1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5" fillId="0" borderId="5" xfId="1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6" fillId="0" borderId="0" xfId="1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6" xfId="10" applyFont="1" applyFill="1" applyBorder="1" applyAlignment="1">
      <alignment vertical="center"/>
    </xf>
    <xf numFmtId="0" fontId="0" fillId="0" borderId="5" xfId="0" applyBorder="1" applyAlignmen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7" xfId="1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6" fillId="0" borderId="3" xfId="1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7" xfId="1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11">
    <cellStyle name="Notiz 2" xfId="1"/>
    <cellStyle name="Notiz 2 2" xfId="2"/>
    <cellStyle name="Notiz 3" xfId="3"/>
    <cellStyle name="Notiz 4" xfId="4"/>
    <cellStyle name="Standard" xfId="0" builtinId="0"/>
    <cellStyle name="Standard 2" xfId="5"/>
    <cellStyle name="Standard 2 2" xfId="6"/>
    <cellStyle name="Standard 2_PIP_Assemblies_Adressierung_PB_PN" xfId="7"/>
    <cellStyle name="Standard 3" xfId="8"/>
    <cellStyle name="Standard 4" xfId="9"/>
    <cellStyle name="Standard_profibus mapping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C1" zoomScaleNormal="100" workbookViewId="0">
      <selection activeCell="I7" sqref="I7"/>
    </sheetView>
  </sheetViews>
  <sheetFormatPr baseColWidth="10" defaultColWidth="11.42578125" defaultRowHeight="15" outlineLevelCol="1" x14ac:dyDescent="0.25"/>
  <cols>
    <col min="1" max="2" width="6.7109375" style="3" hidden="1" customWidth="1" outlineLevel="1"/>
    <col min="3" max="3" width="8" style="2" bestFit="1" customWidth="1" collapsed="1"/>
    <col min="4" max="4" width="11.42578125" style="3"/>
    <col min="5" max="5" width="27.85546875" style="3" bestFit="1" customWidth="1"/>
    <col min="6" max="6" width="80.7109375" style="3" customWidth="1"/>
    <col min="7" max="16384" width="11.42578125" style="3"/>
  </cols>
  <sheetData>
    <row r="1" spans="1:6" x14ac:dyDescent="0.25">
      <c r="C1" s="48" t="s">
        <v>263</v>
      </c>
      <c r="D1" s="49"/>
      <c r="E1" s="49"/>
      <c r="F1" s="49"/>
    </row>
    <row r="2" spans="1:6" x14ac:dyDescent="0.25">
      <c r="A2" s="3" t="s">
        <v>288</v>
      </c>
      <c r="B2" s="3" t="s">
        <v>289</v>
      </c>
      <c r="C2" s="44">
        <v>0</v>
      </c>
      <c r="D2" s="46" t="s">
        <v>287</v>
      </c>
      <c r="E2" s="47"/>
      <c r="F2" s="47"/>
    </row>
    <row r="3" spans="1:6" ht="30" x14ac:dyDescent="0.25">
      <c r="C3" s="32" t="s">
        <v>18</v>
      </c>
      <c r="D3" s="33" t="s">
        <v>0</v>
      </c>
      <c r="E3" s="35" t="s">
        <v>24</v>
      </c>
      <c r="F3" s="35" t="s">
        <v>1</v>
      </c>
    </row>
    <row r="4" spans="1:6" ht="25.5" x14ac:dyDescent="0.25">
      <c r="A4" s="3">
        <f>C2*8</f>
        <v>0</v>
      </c>
      <c r="B4" s="3">
        <f>IF(D4="BOOL", 1, IF(D4="INT", 16, 8))</f>
        <v>1</v>
      </c>
      <c r="C4" s="4" t="str">
        <f>IF(D4="BOOL", CONCATENATE(TRUNC(A4/8,0),".",MOD(A4,8)),TRUNC(A4/8,0))</f>
        <v>0.0</v>
      </c>
      <c r="D4" s="9" t="s">
        <v>19</v>
      </c>
      <c r="E4" s="6" t="s">
        <v>159</v>
      </c>
      <c r="F4" s="7" t="s">
        <v>7</v>
      </c>
    </row>
    <row r="5" spans="1:6" ht="25.5" x14ac:dyDescent="0.25">
      <c r="A5" s="3">
        <f>A4+B4</f>
        <v>1</v>
      </c>
      <c r="B5" s="3">
        <f t="shared" ref="B5:B22" si="0">IF(D5="BOOL", 1, IF(D5="INT", 16, 8))</f>
        <v>1</v>
      </c>
      <c r="C5" s="4" t="str">
        <f t="shared" ref="C5:C22" si="1">IF(D5="BOOL", CONCATENATE(TRUNC(A5/8,0),".",MOD(A5,8)),TRUNC(A5/8,0))</f>
        <v>0.1</v>
      </c>
      <c r="D5" s="9" t="s">
        <v>19</v>
      </c>
      <c r="E5" s="6" t="s">
        <v>158</v>
      </c>
      <c r="F5" s="7" t="s">
        <v>286</v>
      </c>
    </row>
    <row r="6" spans="1:6" x14ac:dyDescent="0.25">
      <c r="A6" s="3">
        <f t="shared" ref="A6:A22" si="2">A5+B5</f>
        <v>2</v>
      </c>
      <c r="B6" s="3">
        <f t="shared" si="0"/>
        <v>1</v>
      </c>
      <c r="C6" s="4" t="str">
        <f t="shared" si="1"/>
        <v>0.2</v>
      </c>
      <c r="D6" s="9" t="s">
        <v>19</v>
      </c>
      <c r="E6" s="6" t="s">
        <v>157</v>
      </c>
      <c r="F6" s="6" t="s">
        <v>6</v>
      </c>
    </row>
    <row r="7" spans="1:6" ht="25.5" x14ac:dyDescent="0.25">
      <c r="A7" s="3">
        <f t="shared" si="2"/>
        <v>3</v>
      </c>
      <c r="B7" s="3">
        <f t="shared" si="0"/>
        <v>1</v>
      </c>
      <c r="C7" s="4" t="str">
        <f t="shared" si="1"/>
        <v>0.3</v>
      </c>
      <c r="D7" s="9" t="s">
        <v>19</v>
      </c>
      <c r="E7" s="6" t="s">
        <v>156</v>
      </c>
      <c r="F7" s="8" t="s">
        <v>285</v>
      </c>
    </row>
    <row r="8" spans="1:6" ht="25.5" x14ac:dyDescent="0.25">
      <c r="A8" s="3">
        <f t="shared" si="2"/>
        <v>4</v>
      </c>
      <c r="B8" s="3">
        <f t="shared" si="0"/>
        <v>1</v>
      </c>
      <c r="C8" s="4" t="str">
        <f t="shared" si="1"/>
        <v>0.4</v>
      </c>
      <c r="D8" s="9" t="s">
        <v>19</v>
      </c>
      <c r="E8" s="6" t="s">
        <v>155</v>
      </c>
      <c r="F8" s="7" t="s">
        <v>5</v>
      </c>
    </row>
    <row r="9" spans="1:6" ht="25.5" x14ac:dyDescent="0.25">
      <c r="A9" s="3">
        <f t="shared" si="2"/>
        <v>5</v>
      </c>
      <c r="B9" s="3">
        <f t="shared" si="0"/>
        <v>1</v>
      </c>
      <c r="C9" s="4" t="str">
        <f t="shared" si="1"/>
        <v>0.5</v>
      </c>
      <c r="D9" s="9" t="s">
        <v>19</v>
      </c>
      <c r="E9" s="6" t="s">
        <v>154</v>
      </c>
      <c r="F9" s="7" t="s">
        <v>4</v>
      </c>
    </row>
    <row r="10" spans="1:6" ht="25.5" x14ac:dyDescent="0.25">
      <c r="A10" s="3">
        <f t="shared" si="2"/>
        <v>6</v>
      </c>
      <c r="B10" s="3">
        <f t="shared" si="0"/>
        <v>1</v>
      </c>
      <c r="C10" s="4" t="str">
        <f t="shared" si="1"/>
        <v>0.6</v>
      </c>
      <c r="D10" s="9" t="s">
        <v>19</v>
      </c>
      <c r="E10" s="6" t="s">
        <v>153</v>
      </c>
      <c r="F10" s="7" t="s">
        <v>2</v>
      </c>
    </row>
    <row r="11" spans="1:6" ht="25.5" x14ac:dyDescent="0.25">
      <c r="A11" s="3">
        <f t="shared" si="2"/>
        <v>7</v>
      </c>
      <c r="B11" s="3">
        <f t="shared" si="0"/>
        <v>1</v>
      </c>
      <c r="C11" s="4" t="str">
        <f t="shared" si="1"/>
        <v>0.7</v>
      </c>
      <c r="D11" s="9" t="s">
        <v>19</v>
      </c>
      <c r="E11" s="5" t="s">
        <v>152</v>
      </c>
      <c r="F11" s="7" t="s">
        <v>3</v>
      </c>
    </row>
    <row r="12" spans="1:6" x14ac:dyDescent="0.25">
      <c r="A12" s="3">
        <f t="shared" si="2"/>
        <v>8</v>
      </c>
      <c r="B12" s="3">
        <f t="shared" si="0"/>
        <v>1</v>
      </c>
      <c r="C12" s="4" t="str">
        <f t="shared" si="1"/>
        <v>1.0</v>
      </c>
      <c r="D12" s="9" t="s">
        <v>19</v>
      </c>
      <c r="E12" s="5" t="s">
        <v>290</v>
      </c>
      <c r="F12" s="7" t="s">
        <v>291</v>
      </c>
    </row>
    <row r="13" spans="1:6" x14ac:dyDescent="0.25">
      <c r="A13" s="3">
        <f t="shared" si="2"/>
        <v>9</v>
      </c>
      <c r="B13" s="3">
        <f t="shared" si="0"/>
        <v>1</v>
      </c>
      <c r="C13" s="4" t="str">
        <f t="shared" si="1"/>
        <v>1.1</v>
      </c>
      <c r="D13" s="9" t="s">
        <v>19</v>
      </c>
      <c r="E13" s="5" t="s">
        <v>290</v>
      </c>
      <c r="F13" s="7" t="s">
        <v>291</v>
      </c>
    </row>
    <row r="14" spans="1:6" x14ac:dyDescent="0.25">
      <c r="A14" s="3">
        <f t="shared" si="2"/>
        <v>10</v>
      </c>
      <c r="B14" s="3">
        <f t="shared" si="0"/>
        <v>1</v>
      </c>
      <c r="C14" s="4" t="str">
        <f t="shared" si="1"/>
        <v>1.2</v>
      </c>
      <c r="D14" s="9" t="s">
        <v>19</v>
      </c>
      <c r="E14" s="5" t="s">
        <v>290</v>
      </c>
      <c r="F14" s="7" t="s">
        <v>291</v>
      </c>
    </row>
    <row r="15" spans="1:6" x14ac:dyDescent="0.25">
      <c r="A15" s="3">
        <f t="shared" si="2"/>
        <v>11</v>
      </c>
      <c r="B15" s="3">
        <f t="shared" si="0"/>
        <v>1</v>
      </c>
      <c r="C15" s="4" t="str">
        <f t="shared" si="1"/>
        <v>1.3</v>
      </c>
      <c r="D15" s="9" t="s">
        <v>19</v>
      </c>
      <c r="E15" s="5" t="s">
        <v>290</v>
      </c>
      <c r="F15" s="7" t="s">
        <v>291</v>
      </c>
    </row>
    <row r="16" spans="1:6" x14ac:dyDescent="0.25">
      <c r="A16" s="3">
        <f t="shared" si="2"/>
        <v>12</v>
      </c>
      <c r="B16" s="3">
        <f t="shared" si="0"/>
        <v>1</v>
      </c>
      <c r="C16" s="4" t="str">
        <f t="shared" si="1"/>
        <v>1.4</v>
      </c>
      <c r="D16" s="9" t="s">
        <v>19</v>
      </c>
      <c r="E16" s="6" t="s">
        <v>163</v>
      </c>
      <c r="F16" s="6" t="s">
        <v>182</v>
      </c>
    </row>
    <row r="17" spans="1:6" x14ac:dyDescent="0.25">
      <c r="A17" s="3">
        <f t="shared" si="2"/>
        <v>13</v>
      </c>
      <c r="B17" s="3">
        <f t="shared" si="0"/>
        <v>1</v>
      </c>
      <c r="C17" s="4" t="str">
        <f t="shared" si="1"/>
        <v>1.5</v>
      </c>
      <c r="D17" s="9" t="s">
        <v>19</v>
      </c>
      <c r="E17" s="6" t="s">
        <v>162</v>
      </c>
      <c r="F17" s="6" t="s">
        <v>182</v>
      </c>
    </row>
    <row r="18" spans="1:6" x14ac:dyDescent="0.25">
      <c r="A18" s="3">
        <f t="shared" si="2"/>
        <v>14</v>
      </c>
      <c r="B18" s="3">
        <f t="shared" si="0"/>
        <v>1</v>
      </c>
      <c r="C18" s="4" t="str">
        <f t="shared" si="1"/>
        <v>1.6</v>
      </c>
      <c r="D18" s="9" t="s">
        <v>19</v>
      </c>
      <c r="E18" s="6" t="s">
        <v>161</v>
      </c>
      <c r="F18" s="6" t="s">
        <v>182</v>
      </c>
    </row>
    <row r="19" spans="1:6" x14ac:dyDescent="0.25">
      <c r="A19" s="3">
        <f t="shared" si="2"/>
        <v>15</v>
      </c>
      <c r="B19" s="3">
        <f t="shared" si="0"/>
        <v>1</v>
      </c>
      <c r="C19" s="4" t="str">
        <f t="shared" si="1"/>
        <v>1.7</v>
      </c>
      <c r="D19" s="9" t="s">
        <v>19</v>
      </c>
      <c r="E19" s="6" t="s">
        <v>160</v>
      </c>
      <c r="F19" s="6" t="s">
        <v>182</v>
      </c>
    </row>
    <row r="20" spans="1:6" ht="25.5" x14ac:dyDescent="0.25">
      <c r="A20" s="3">
        <f t="shared" si="2"/>
        <v>16</v>
      </c>
      <c r="B20" s="3">
        <f t="shared" si="0"/>
        <v>16</v>
      </c>
      <c r="C20" s="4">
        <f t="shared" si="1"/>
        <v>2</v>
      </c>
      <c r="D20" s="9" t="s">
        <v>20</v>
      </c>
      <c r="E20" s="6" t="s">
        <v>164</v>
      </c>
      <c r="F20" s="7" t="s">
        <v>8</v>
      </c>
    </row>
    <row r="21" spans="1:6" ht="153" x14ac:dyDescent="0.25">
      <c r="A21" s="3">
        <f t="shared" si="2"/>
        <v>32</v>
      </c>
      <c r="B21" s="3">
        <f t="shared" si="0"/>
        <v>8</v>
      </c>
      <c r="C21" s="4">
        <f t="shared" si="1"/>
        <v>4</v>
      </c>
      <c r="D21" s="9" t="s">
        <v>21</v>
      </c>
      <c r="E21" s="6" t="s">
        <v>165</v>
      </c>
      <c r="F21" s="7" t="s">
        <v>9</v>
      </c>
    </row>
    <row r="22" spans="1:6" ht="51" x14ac:dyDescent="0.25">
      <c r="A22" s="3">
        <f t="shared" si="2"/>
        <v>40</v>
      </c>
      <c r="B22" s="3">
        <f t="shared" si="0"/>
        <v>8</v>
      </c>
      <c r="C22" s="4">
        <f t="shared" si="1"/>
        <v>5</v>
      </c>
      <c r="D22" s="9" t="s">
        <v>21</v>
      </c>
      <c r="E22" s="6" t="s">
        <v>166</v>
      </c>
      <c r="F22" s="7" t="s">
        <v>10</v>
      </c>
    </row>
    <row r="23" spans="1:6" x14ac:dyDescent="0.25">
      <c r="C23" s="10"/>
      <c r="D23" s="11"/>
      <c r="E23" s="12"/>
      <c r="F23" s="12"/>
    </row>
    <row r="24" spans="1:6" x14ac:dyDescent="0.25">
      <c r="C24" s="15" t="s">
        <v>264</v>
      </c>
      <c r="D24" s="13"/>
      <c r="E24" s="14"/>
      <c r="F24" s="14"/>
    </row>
    <row r="25" spans="1:6" x14ac:dyDescent="0.25">
      <c r="A25" s="3" t="s">
        <v>288</v>
      </c>
      <c r="B25" s="3" t="s">
        <v>289</v>
      </c>
      <c r="C25" s="44">
        <v>0</v>
      </c>
      <c r="D25" s="46" t="s">
        <v>287</v>
      </c>
      <c r="E25" s="47"/>
      <c r="F25" s="47"/>
    </row>
    <row r="26" spans="1:6" ht="30" x14ac:dyDescent="0.25">
      <c r="C26" s="32" t="s">
        <v>18</v>
      </c>
      <c r="D26" s="33" t="s">
        <v>0</v>
      </c>
      <c r="E26" s="35" t="s">
        <v>22</v>
      </c>
      <c r="F26" s="35" t="s">
        <v>23</v>
      </c>
    </row>
    <row r="27" spans="1:6" ht="25.5" x14ac:dyDescent="0.25">
      <c r="A27" s="3">
        <f>C25*8</f>
        <v>0</v>
      </c>
      <c r="B27" s="3">
        <f>IF(D34="BOOL", 1, IF(D34="INT", 16, 8))</f>
        <v>1</v>
      </c>
      <c r="C27" s="4" t="str">
        <f t="shared" ref="C27:C37" si="3">IF(D27="BOOL", CONCATENATE(TRUNC(A27/8,0),".",MOD(A27,8)),TRUNC(A27/8,0))</f>
        <v>0.0</v>
      </c>
      <c r="D27" s="9" t="s">
        <v>19</v>
      </c>
      <c r="E27" s="5" t="s">
        <v>172</v>
      </c>
      <c r="F27" s="7" t="s">
        <v>13</v>
      </c>
    </row>
    <row r="28" spans="1:6" ht="25.5" x14ac:dyDescent="0.25">
      <c r="A28" s="3">
        <f>A27+B27</f>
        <v>1</v>
      </c>
      <c r="B28" s="3">
        <f>IF(D31="BOOL", 1, IF(D31="INT", 16, 8))</f>
        <v>1</v>
      </c>
      <c r="C28" s="4" t="str">
        <f t="shared" si="3"/>
        <v>0.1</v>
      </c>
      <c r="D28" s="9" t="s">
        <v>19</v>
      </c>
      <c r="E28" s="5" t="s">
        <v>171</v>
      </c>
      <c r="F28" s="7" t="s">
        <v>15</v>
      </c>
    </row>
    <row r="29" spans="1:6" ht="25.5" x14ac:dyDescent="0.25">
      <c r="A29" s="3">
        <f t="shared" ref="A29:A37" si="4">A28+B28</f>
        <v>2</v>
      </c>
      <c r="B29" s="3">
        <f>IF(D30="BOOL", 1, IF(D30="INT", 16, 8))</f>
        <v>1</v>
      </c>
      <c r="C29" s="4" t="str">
        <f t="shared" si="3"/>
        <v>0.2</v>
      </c>
      <c r="D29" s="9" t="s">
        <v>19</v>
      </c>
      <c r="E29" s="5" t="s">
        <v>170</v>
      </c>
      <c r="F29" s="7" t="s">
        <v>12</v>
      </c>
    </row>
    <row r="30" spans="1:6" x14ac:dyDescent="0.25">
      <c r="A30" s="3">
        <f t="shared" si="4"/>
        <v>3</v>
      </c>
      <c r="B30" s="3">
        <f>IF(D29="BOOL", 1, IF(D29="INT", 16, 8))</f>
        <v>1</v>
      </c>
      <c r="C30" s="4" t="str">
        <f t="shared" si="3"/>
        <v>0.3</v>
      </c>
      <c r="D30" s="9" t="s">
        <v>19</v>
      </c>
      <c r="E30" s="5" t="s">
        <v>169</v>
      </c>
      <c r="F30" s="6" t="s">
        <v>182</v>
      </c>
    </row>
    <row r="31" spans="1:6" x14ac:dyDescent="0.25">
      <c r="A31" s="3">
        <f t="shared" si="4"/>
        <v>4</v>
      </c>
      <c r="B31" s="3">
        <f>IF(D28="BOOL", 1, IF(D28="INT", 16, 8))</f>
        <v>1</v>
      </c>
      <c r="C31" s="4" t="str">
        <f t="shared" si="3"/>
        <v>0.4</v>
      </c>
      <c r="D31" s="9" t="s">
        <v>19</v>
      </c>
      <c r="E31" s="5" t="s">
        <v>168</v>
      </c>
      <c r="F31" s="6" t="s">
        <v>182</v>
      </c>
    </row>
    <row r="32" spans="1:6" x14ac:dyDescent="0.25">
      <c r="A32" s="3">
        <f t="shared" ref="A32:A34" si="5">A31+B31</f>
        <v>5</v>
      </c>
      <c r="B32" s="3">
        <f t="shared" ref="B32:B34" si="6">IF(D29="BOOL", 1, IF(D29="INT", 16, 8))</f>
        <v>1</v>
      </c>
      <c r="C32" s="4" t="str">
        <f t="shared" si="3"/>
        <v>0.5</v>
      </c>
      <c r="D32" s="9" t="s">
        <v>19</v>
      </c>
      <c r="E32" s="5" t="s">
        <v>290</v>
      </c>
      <c r="F32" s="7" t="s">
        <v>291</v>
      </c>
    </row>
    <row r="33" spans="1:6" x14ac:dyDescent="0.25">
      <c r="A33" s="3">
        <f t="shared" si="5"/>
        <v>6</v>
      </c>
      <c r="B33" s="3">
        <f t="shared" si="6"/>
        <v>1</v>
      </c>
      <c r="C33" s="4" t="str">
        <f t="shared" si="3"/>
        <v>0.6</v>
      </c>
      <c r="D33" s="9" t="s">
        <v>19</v>
      </c>
      <c r="E33" s="5" t="s">
        <v>290</v>
      </c>
      <c r="F33" s="7" t="s">
        <v>291</v>
      </c>
    </row>
    <row r="34" spans="1:6" ht="25.5" x14ac:dyDescent="0.25">
      <c r="A34" s="3">
        <f t="shared" si="5"/>
        <v>7</v>
      </c>
      <c r="B34" s="3">
        <f t="shared" si="6"/>
        <v>1</v>
      </c>
      <c r="C34" s="4" t="str">
        <f t="shared" si="3"/>
        <v>0.7</v>
      </c>
      <c r="D34" s="9" t="s">
        <v>19</v>
      </c>
      <c r="E34" s="6" t="s">
        <v>167</v>
      </c>
      <c r="F34" s="7" t="s">
        <v>11</v>
      </c>
    </row>
    <row r="35" spans="1:6" ht="153" x14ac:dyDescent="0.25">
      <c r="A35" s="3">
        <f t="shared" si="4"/>
        <v>8</v>
      </c>
      <c r="B35" s="3">
        <f>IF(D35="BOOL", 1, IF(D35="INT", 16, 8))</f>
        <v>8</v>
      </c>
      <c r="C35" s="4">
        <f t="shared" si="3"/>
        <v>1</v>
      </c>
      <c r="D35" s="9" t="s">
        <v>21</v>
      </c>
      <c r="E35" s="5" t="s">
        <v>173</v>
      </c>
      <c r="F35" s="7" t="s">
        <v>14</v>
      </c>
    </row>
    <row r="36" spans="1:6" ht="63.75" x14ac:dyDescent="0.25">
      <c r="A36" s="3">
        <f t="shared" si="4"/>
        <v>16</v>
      </c>
      <c r="B36" s="3">
        <f>IF(D36="BOOL", 1, IF(D36="INT", 16, 8))</f>
        <v>8</v>
      </c>
      <c r="C36" s="4">
        <f t="shared" si="3"/>
        <v>2</v>
      </c>
      <c r="D36" s="9" t="s">
        <v>21</v>
      </c>
      <c r="E36" s="5" t="s">
        <v>180</v>
      </c>
      <c r="F36" s="7" t="s">
        <v>16</v>
      </c>
    </row>
    <row r="37" spans="1:6" ht="38.25" x14ac:dyDescent="0.25">
      <c r="A37" s="3">
        <f t="shared" si="4"/>
        <v>24</v>
      </c>
      <c r="B37" s="3">
        <f>IF(D37="BOOL", 1, IF(D37="INT", 16, 8))</f>
        <v>16</v>
      </c>
      <c r="C37" s="4">
        <f t="shared" si="3"/>
        <v>3</v>
      </c>
      <c r="D37" s="9" t="s">
        <v>20</v>
      </c>
      <c r="E37" s="5" t="s">
        <v>174</v>
      </c>
      <c r="F37" s="7" t="s">
        <v>17</v>
      </c>
    </row>
  </sheetData>
  <sheetProtection algorithmName="SHA-512" hashValue="ZMqT1n+MdA+oyB3T8VRBsS3+erS/OMKjQKRFMgeh7sz6ytbIkoaGjT6KccCw+CeGpK8nWDmZx+gtza0OqVsIqw==" saltValue="2p35xC+BrPpAVZE+3dSOEQ==" spinCount="100000" sheet="1" objects="1" scenarios="1"/>
  <mergeCells count="3">
    <mergeCell ref="D2:F2"/>
    <mergeCell ref="C1:F1"/>
    <mergeCell ref="D25:F25"/>
  </mergeCells>
  <phoneticPr fontId="3" type="noConversion"/>
  <pageMargins left="0.7" right="0.7" top="0.78740157499999996" bottom="0.78740157499999996" header="0.3" footer="0.3"/>
  <pageSetup paperSize="9" scale="6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baseColWidth="10" defaultColWidth="11.42578125" defaultRowHeight="15" outlineLevelCol="1" x14ac:dyDescent="0.25"/>
  <cols>
    <col min="1" max="1" width="11.42578125" style="3"/>
    <col min="2" max="2" width="27.85546875" style="16" bestFit="1" customWidth="1"/>
    <col min="3" max="3" width="23.85546875" style="3" hidden="1" customWidth="1" outlineLevel="1"/>
    <col min="4" max="4" width="12.140625" style="3" hidden="1" customWidth="1" outlineLevel="1"/>
    <col min="5" max="5" width="11.42578125" style="3" hidden="1" customWidth="1" outlineLevel="1"/>
    <col min="6" max="6" width="80.7109375" style="3" customWidth="1" collapsed="1"/>
  </cols>
  <sheetData>
    <row r="1" spans="1:6" x14ac:dyDescent="0.25">
      <c r="A1" s="50" t="s">
        <v>265</v>
      </c>
      <c r="B1" s="51"/>
      <c r="C1" s="51"/>
      <c r="D1" s="51"/>
      <c r="E1" s="51"/>
      <c r="F1" s="51"/>
    </row>
    <row r="2" spans="1:6" ht="25.5" x14ac:dyDescent="0.25">
      <c r="A2" s="33" t="s">
        <v>0</v>
      </c>
      <c r="B2" s="35" t="s">
        <v>149</v>
      </c>
      <c r="C2" s="33" t="s">
        <v>131</v>
      </c>
      <c r="D2" s="33" t="s">
        <v>132</v>
      </c>
      <c r="E2" s="33" t="s">
        <v>27</v>
      </c>
      <c r="F2" s="35" t="s">
        <v>26</v>
      </c>
    </row>
    <row r="3" spans="1:6" ht="25.5" x14ac:dyDescent="0.25">
      <c r="A3" s="9" t="s">
        <v>20</v>
      </c>
      <c r="B3" s="6" t="s">
        <v>262</v>
      </c>
      <c r="C3" s="9" t="s">
        <v>111</v>
      </c>
      <c r="D3" s="9" t="s">
        <v>47</v>
      </c>
      <c r="E3" s="9" t="s">
        <v>45</v>
      </c>
      <c r="F3" s="7" t="str">
        <f>CONCATENATE(SUBSTITUTE(B3,"/","."),"
",C3," [",D3,"], PumpDrive Menü ",E3)</f>
        <v>Feedback.VALUE
Istwert Regler [0,01%], PumpDrive Menü 1-2-3-1</v>
      </c>
    </row>
  </sheetData>
  <sheetProtection algorithmName="SHA-512" hashValue="iSFx8QdSKFPyqYzsPWrQ4MGw2baf868QPqUccMXhvDCn8/5xpvwlS2pMOW5s0AYwPGZ5gDF4OQ9KygJiPVfs+A==" saltValue="1ABygOOuWYOePLKqgwWqQw==" spinCount="100000" sheet="1" objects="1" scenarios="1"/>
  <mergeCells count="1">
    <mergeCell ref="A1:F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C1" workbookViewId="0">
      <selection activeCell="D6" sqref="D6 A6:B6"/>
    </sheetView>
  </sheetViews>
  <sheetFormatPr baseColWidth="10" defaultColWidth="11.42578125" defaultRowHeight="15" outlineLevelCol="1" x14ac:dyDescent="0.25"/>
  <cols>
    <col min="1" max="1" width="5.85546875" style="20" hidden="1" customWidth="1" outlineLevel="1"/>
    <col min="2" max="2" width="4.28515625" style="1" hidden="1" customWidth="1" outlineLevel="1"/>
    <col min="3" max="3" width="12.85546875" style="2" bestFit="1" customWidth="1" collapsed="1"/>
    <col min="4" max="4" width="11.42578125" style="3"/>
    <col min="5" max="5" width="30.28515625" style="17" customWidth="1" outlineLevel="1"/>
    <col min="6" max="6" width="43.140625" style="17" customWidth="1" outlineLevel="1"/>
    <col min="7" max="7" width="15" style="1" customWidth="1" outlineLevel="1"/>
    <col min="8" max="8" width="53.28515625" style="3" bestFit="1" customWidth="1"/>
    <col min="9" max="10" width="11.42578125" style="1"/>
    <col min="11" max="16384" width="11.42578125" style="3"/>
  </cols>
  <sheetData>
    <row r="1" spans="1:10" s="29" customFormat="1" x14ac:dyDescent="0.25">
      <c r="A1" s="27"/>
      <c r="B1" s="28"/>
      <c r="C1" s="54" t="s">
        <v>266</v>
      </c>
      <c r="D1" s="52"/>
      <c r="E1" s="52"/>
      <c r="F1" s="52"/>
      <c r="G1" s="52"/>
      <c r="H1" s="53"/>
      <c r="I1" s="28"/>
      <c r="J1" s="28"/>
    </row>
    <row r="2" spans="1:10" x14ac:dyDescent="0.25">
      <c r="A2" s="3" t="s">
        <v>288</v>
      </c>
      <c r="B2" s="3" t="s">
        <v>289</v>
      </c>
      <c r="C2" s="44">
        <v>0</v>
      </c>
      <c r="D2" s="46" t="s">
        <v>287</v>
      </c>
      <c r="E2" s="47"/>
      <c r="F2" s="47"/>
      <c r="G2" s="43"/>
      <c r="H2" s="45"/>
      <c r="I2" s="3"/>
      <c r="J2" s="3"/>
    </row>
    <row r="3" spans="1:10" ht="30" x14ac:dyDescent="0.25">
      <c r="A3" s="20" t="s">
        <v>50</v>
      </c>
      <c r="B3" s="1" t="s">
        <v>51</v>
      </c>
      <c r="C3" s="32" t="s">
        <v>18</v>
      </c>
      <c r="D3" s="33" t="s">
        <v>0</v>
      </c>
      <c r="E3" s="35" t="s">
        <v>24</v>
      </c>
      <c r="F3" s="35" t="s">
        <v>131</v>
      </c>
      <c r="G3" s="33" t="s">
        <v>175</v>
      </c>
      <c r="H3" s="35" t="s">
        <v>52</v>
      </c>
    </row>
    <row r="4" spans="1:10" x14ac:dyDescent="0.25">
      <c r="C4" s="56" t="s">
        <v>256</v>
      </c>
      <c r="D4" s="57"/>
      <c r="E4" s="57"/>
      <c r="F4" s="57"/>
      <c r="G4" s="57"/>
      <c r="H4" s="57"/>
    </row>
    <row r="5" spans="1:10" ht="25.5" x14ac:dyDescent="0.25">
      <c r="A5" s="20">
        <f>C2*8</f>
        <v>0</v>
      </c>
      <c r="B5" s="1">
        <v>8</v>
      </c>
      <c r="C5" s="4" t="str">
        <f t="shared" ref="C5:C12" si="0">CONCATENATE(ROUNDDOWN(A5/8,0),IF(D5="BOOL",IF(B5=1,CONCATENATE(".",MOD(A5,8)), CONCATENATE(".",MOD(A5,8),"-",ROUNDDOWN((A5+B5-1)/8,0),".",MOD(A5+B5-1,8)) ),""))</f>
        <v>0.0-0.7</v>
      </c>
      <c r="D5" s="9" t="s">
        <v>19</v>
      </c>
      <c r="E5" s="7"/>
      <c r="F5" s="7" t="s">
        <v>48</v>
      </c>
      <c r="G5" s="18" t="str">
        <f t="shared" ref="G5:G20" si="1">IF(B5=1,   CONCATENATE("0x",DEC2HEX(A5+36864)),   CONCATENATE("0x",DEC2HEX(A5+36864),"-0x",DEC2HEX(A5+36864+B5-1)))</f>
        <v>0x9000-0x9007</v>
      </c>
      <c r="H5" s="7" t="str">
        <f>CONCATENATE(G5,"        ",E5,"
",F5)</f>
        <v>0x9000-0x9007        
reserviert durch PI, fest auf 0</v>
      </c>
      <c r="I5" s="41"/>
    </row>
    <row r="6" spans="1:10" ht="25.5" x14ac:dyDescent="0.25">
      <c r="A6" s="20">
        <f>A5+B5</f>
        <v>8</v>
      </c>
      <c r="B6" s="1">
        <v>3</v>
      </c>
      <c r="C6" s="4" t="str">
        <f t="shared" si="0"/>
        <v>1.0-1.2</v>
      </c>
      <c r="D6" s="9" t="s">
        <v>19</v>
      </c>
      <c r="E6" s="7"/>
      <c r="F6" s="7" t="s">
        <v>48</v>
      </c>
      <c r="G6" s="18" t="str">
        <f t="shared" si="1"/>
        <v>0x9008-0x900A</v>
      </c>
      <c r="H6" s="7" t="str">
        <f t="shared" ref="H6:H20" si="2">CONCATENATE(G6,"        ",E6,"
",F6)</f>
        <v>0x9008-0x900A        
reserviert durch PI, fest auf 0</v>
      </c>
      <c r="I6" s="55"/>
    </row>
    <row r="7" spans="1:10" ht="25.5" x14ac:dyDescent="0.25">
      <c r="A7" s="20">
        <f t="shared" ref="A7:A12" si="3">A6+B6</f>
        <v>11</v>
      </c>
      <c r="B7" s="1">
        <v>1</v>
      </c>
      <c r="C7" s="4" t="str">
        <f t="shared" si="0"/>
        <v>1.3</v>
      </c>
      <c r="D7" s="9" t="s">
        <v>19</v>
      </c>
      <c r="E7" s="7" t="s">
        <v>185</v>
      </c>
      <c r="F7" s="7" t="s">
        <v>49</v>
      </c>
      <c r="G7" s="18" t="str">
        <f t="shared" si="1"/>
        <v>0x900B</v>
      </c>
      <c r="H7" s="7" t="str">
        <f t="shared" si="2"/>
        <v>0x900B        DIA_WARMSTART
reserviert durch PI, kein Bestandteil des PIP, fest auf 0</v>
      </c>
      <c r="I7" s="55"/>
    </row>
    <row r="8" spans="1:10" ht="25.5" x14ac:dyDescent="0.25">
      <c r="A8" s="20">
        <f t="shared" si="3"/>
        <v>12</v>
      </c>
      <c r="B8" s="1">
        <v>1</v>
      </c>
      <c r="C8" s="4" t="str">
        <f t="shared" si="0"/>
        <v>1.4</v>
      </c>
      <c r="D8" s="9" t="s">
        <v>19</v>
      </c>
      <c r="E8" s="7" t="s">
        <v>186</v>
      </c>
      <c r="F8" s="7" t="s">
        <v>49</v>
      </c>
      <c r="G8" s="18" t="str">
        <f t="shared" si="1"/>
        <v>0x900C</v>
      </c>
      <c r="H8" s="7" t="str">
        <f t="shared" si="2"/>
        <v>0x900C        DIA_COLDSTART
reserviert durch PI, kein Bestandteil des PIP, fest auf 0</v>
      </c>
      <c r="I8" s="55"/>
    </row>
    <row r="9" spans="1:10" ht="25.5" x14ac:dyDescent="0.25">
      <c r="A9" s="20">
        <f t="shared" si="3"/>
        <v>13</v>
      </c>
      <c r="B9" s="1">
        <v>1</v>
      </c>
      <c r="C9" s="4" t="str">
        <f t="shared" si="0"/>
        <v>1.5</v>
      </c>
      <c r="D9" s="9" t="s">
        <v>19</v>
      </c>
      <c r="E9" s="7" t="s">
        <v>176</v>
      </c>
      <c r="F9" s="7" t="s">
        <v>277</v>
      </c>
      <c r="G9" s="18" t="str">
        <f t="shared" si="1"/>
        <v>0x900D</v>
      </c>
      <c r="H9" s="7" t="str">
        <f t="shared" si="2"/>
        <v>0x900D        DIA_MAINTENANCE
1: Wartungsintervall der Pumpe steht an</v>
      </c>
      <c r="I9" s="55"/>
    </row>
    <row r="10" spans="1:10" ht="25.5" x14ac:dyDescent="0.25">
      <c r="A10" s="20">
        <f t="shared" si="3"/>
        <v>14</v>
      </c>
      <c r="B10" s="1">
        <v>1</v>
      </c>
      <c r="C10" s="4" t="str">
        <f t="shared" si="0"/>
        <v>1.6</v>
      </c>
      <c r="D10" s="9" t="s">
        <v>19</v>
      </c>
      <c r="E10" s="7"/>
      <c r="F10" s="7" t="s">
        <v>48</v>
      </c>
      <c r="G10" s="18" t="str">
        <f t="shared" si="1"/>
        <v>0x900E</v>
      </c>
      <c r="H10" s="7" t="str">
        <f t="shared" si="2"/>
        <v>0x900E        
reserviert durch PI, fest auf 0</v>
      </c>
      <c r="I10" s="55"/>
    </row>
    <row r="11" spans="1:10" ht="25.5" x14ac:dyDescent="0.25">
      <c r="A11" s="20">
        <f t="shared" si="3"/>
        <v>15</v>
      </c>
      <c r="B11" s="1">
        <v>5</v>
      </c>
      <c r="C11" s="4" t="str">
        <f t="shared" si="0"/>
        <v>1.7-2.3</v>
      </c>
      <c r="D11" s="9" t="s">
        <v>19</v>
      </c>
      <c r="E11" s="7"/>
      <c r="F11" s="7" t="s">
        <v>182</v>
      </c>
      <c r="G11" s="18" t="str">
        <f t="shared" si="1"/>
        <v>0x900F-0x9013</v>
      </c>
      <c r="H11" s="7" t="str">
        <f t="shared" si="2"/>
        <v>0x900F-0x9013        
nicht unterstützt</v>
      </c>
    </row>
    <row r="12" spans="1:10" ht="25.5" x14ac:dyDescent="0.25">
      <c r="A12" s="20">
        <f t="shared" si="3"/>
        <v>20</v>
      </c>
      <c r="B12" s="1">
        <v>4</v>
      </c>
      <c r="C12" s="4" t="str">
        <f t="shared" si="0"/>
        <v>2.4-2.7</v>
      </c>
      <c r="D12" s="9" t="s">
        <v>19</v>
      </c>
      <c r="E12" s="7" t="s">
        <v>130</v>
      </c>
      <c r="F12" s="7" t="s">
        <v>48</v>
      </c>
      <c r="G12" s="18" t="str">
        <f t="shared" si="1"/>
        <v>0x9014-0x9017</v>
      </c>
      <c r="H12" s="7" t="str">
        <f t="shared" si="2"/>
        <v>0x9014-0x9017        -
reserviert durch PI, fest auf 0</v>
      </c>
    </row>
    <row r="13" spans="1:10" ht="38.25" x14ac:dyDescent="0.25">
      <c r="A13" s="20">
        <f t="shared" ref="A13:A20" si="4">A12+B12</f>
        <v>24</v>
      </c>
      <c r="B13" s="1">
        <v>1</v>
      </c>
      <c r="C13" s="4" t="str">
        <f t="shared" ref="C13:C20" si="5">CONCATENATE(ROUNDDOWN(A13/8,0),IF(D13="BOOL",IF(B13=1,CONCATENATE(".",MOD(A13,8)), CONCATENATE(".",MOD(A13,8),"-",ROUNDDOWN((A13+B13-1)/8,0),".",MOD(A13+B13-1,8)) ),""))</f>
        <v>3.0</v>
      </c>
      <c r="D13" s="9" t="s">
        <v>19</v>
      </c>
      <c r="E13" s="7" t="s">
        <v>270</v>
      </c>
      <c r="F13" s="7" t="s">
        <v>281</v>
      </c>
      <c r="G13" s="18" t="str">
        <f t="shared" si="1"/>
        <v>0x9018</v>
      </c>
      <c r="H13" s="7" t="str">
        <f t="shared" si="2"/>
        <v>0x9018        DIA_HARDWARE
1: Fehlerinformationen bezüglich der
Hardware sind verfügbar</v>
      </c>
    </row>
    <row r="14" spans="1:10" ht="38.25" x14ac:dyDescent="0.25">
      <c r="A14" s="20">
        <f t="shared" si="4"/>
        <v>25</v>
      </c>
      <c r="B14" s="1">
        <v>1</v>
      </c>
      <c r="C14" s="4" t="str">
        <f t="shared" si="5"/>
        <v>3.1</v>
      </c>
      <c r="D14" s="9" t="s">
        <v>19</v>
      </c>
      <c r="E14" s="7" t="s">
        <v>271</v>
      </c>
      <c r="F14" s="7" t="s">
        <v>282</v>
      </c>
      <c r="G14" s="18" t="str">
        <f t="shared" si="1"/>
        <v>0x9019</v>
      </c>
      <c r="H14" s="7" t="str">
        <f t="shared" si="2"/>
        <v>0x9019        DIA_SOFTWARE
1: Fehlerinformationen bezüglich der
Software sind verfügbar</v>
      </c>
    </row>
    <row r="15" spans="1:10" ht="38.25" x14ac:dyDescent="0.25">
      <c r="A15" s="20">
        <f t="shared" si="4"/>
        <v>26</v>
      </c>
      <c r="B15" s="1">
        <v>1</v>
      </c>
      <c r="C15" s="4" t="str">
        <f t="shared" si="5"/>
        <v>3.2</v>
      </c>
      <c r="D15" s="9" t="s">
        <v>19</v>
      </c>
      <c r="E15" s="7" t="s">
        <v>272</v>
      </c>
      <c r="F15" s="7" t="s">
        <v>283</v>
      </c>
      <c r="G15" s="18" t="str">
        <f t="shared" si="1"/>
        <v>0x901A</v>
      </c>
      <c r="H15" s="7" t="str">
        <f t="shared" si="2"/>
        <v>0x901A        DIA_MECHANICS
1: Fehlerinformationen bezüglich der
Mechanik sind verfügbar</v>
      </c>
    </row>
    <row r="16" spans="1:10" ht="38.25" x14ac:dyDescent="0.25">
      <c r="A16" s="20">
        <f t="shared" si="4"/>
        <v>27</v>
      </c>
      <c r="B16" s="1">
        <v>1</v>
      </c>
      <c r="C16" s="4" t="str">
        <f t="shared" si="5"/>
        <v>3.3</v>
      </c>
      <c r="D16" s="9" t="s">
        <v>19</v>
      </c>
      <c r="E16" s="7" t="s">
        <v>273</v>
      </c>
      <c r="F16" s="7" t="s">
        <v>284</v>
      </c>
      <c r="G16" s="18" t="str">
        <f t="shared" si="1"/>
        <v>0x901B</v>
      </c>
      <c r="H16" s="7" t="str">
        <f t="shared" si="2"/>
        <v>0x901B        DIA_ELECTRICS
1: Fehlerinformationen bezüglich der
Elektrik sind verfügbar</v>
      </c>
    </row>
    <row r="17" spans="1:8" ht="38.25" x14ac:dyDescent="0.25">
      <c r="A17" s="20">
        <f t="shared" si="4"/>
        <v>28</v>
      </c>
      <c r="B17" s="1">
        <v>1</v>
      </c>
      <c r="C17" s="4" t="str">
        <f t="shared" si="5"/>
        <v>3.4</v>
      </c>
      <c r="D17" s="9" t="s">
        <v>19</v>
      </c>
      <c r="E17" s="7" t="s">
        <v>274</v>
      </c>
      <c r="F17" s="7" t="s">
        <v>280</v>
      </c>
      <c r="G17" s="18" t="str">
        <f t="shared" si="1"/>
        <v>0x901C</v>
      </c>
      <c r="H17" s="7" t="str">
        <f t="shared" si="2"/>
        <v>0x901C        DIA_PROCESS
1: Fehlerinformationen bezüglich des
Prozesses sind verfügbar</v>
      </c>
    </row>
    <row r="18" spans="1:8" ht="38.25" x14ac:dyDescent="0.25">
      <c r="A18" s="20">
        <f t="shared" si="4"/>
        <v>29</v>
      </c>
      <c r="B18" s="1">
        <v>1</v>
      </c>
      <c r="C18" s="4" t="str">
        <f t="shared" si="5"/>
        <v>3.5</v>
      </c>
      <c r="D18" s="9" t="s">
        <v>19</v>
      </c>
      <c r="E18" s="7" t="s">
        <v>275</v>
      </c>
      <c r="F18" s="7" t="s">
        <v>279</v>
      </c>
      <c r="G18" s="18" t="str">
        <f t="shared" si="1"/>
        <v>0x901D</v>
      </c>
      <c r="H18" s="7" t="str">
        <f t="shared" si="2"/>
        <v>0x901D        DIA_OPERATION
1: Fehlerinformationen bezüglich des
Betriebszustandes sind verfügbar</v>
      </c>
    </row>
    <row r="19" spans="1:8" ht="38.25" x14ac:dyDescent="0.25">
      <c r="A19" s="20">
        <f t="shared" si="4"/>
        <v>30</v>
      </c>
      <c r="B19" s="1">
        <v>1</v>
      </c>
      <c r="C19" s="4" t="str">
        <f t="shared" si="5"/>
        <v>3.6</v>
      </c>
      <c r="D19" s="9" t="s">
        <v>19</v>
      </c>
      <c r="E19" s="7" t="s">
        <v>276</v>
      </c>
      <c r="F19" s="7" t="s">
        <v>278</v>
      </c>
      <c r="G19" s="18" t="str">
        <f t="shared" si="1"/>
        <v>0x901E</v>
      </c>
      <c r="H19" s="7" t="str">
        <f t="shared" si="2"/>
        <v>0x901E        DIA_AUX_DEVICE
1: weitere Fehlerinformationen sind in der erweiterten
Diagnose Hilfseinrichtung verfügbar</v>
      </c>
    </row>
    <row r="20" spans="1:8" ht="38.25" x14ac:dyDescent="0.25">
      <c r="A20" s="20">
        <f t="shared" si="4"/>
        <v>31</v>
      </c>
      <c r="B20" s="1">
        <v>1</v>
      </c>
      <c r="C20" s="4" t="str">
        <f t="shared" si="5"/>
        <v>3.7</v>
      </c>
      <c r="D20" s="9" t="s">
        <v>19</v>
      </c>
      <c r="E20" s="7" t="s">
        <v>177</v>
      </c>
      <c r="F20" s="7" t="s">
        <v>53</v>
      </c>
      <c r="G20" s="18" t="str">
        <f t="shared" si="1"/>
        <v>0x901F</v>
      </c>
      <c r="H20" s="7" t="str">
        <f t="shared" si="2"/>
        <v>0x901F        EXTENSION_AVAILABLE
1: weitere Fehlerinformationen sind in der erweiterten
Diagnose verfügbar</v>
      </c>
    </row>
    <row r="21" spans="1:8" x14ac:dyDescent="0.25">
      <c r="C21" s="56" t="s">
        <v>255</v>
      </c>
      <c r="D21" s="57"/>
      <c r="E21" s="57"/>
      <c r="F21" s="57"/>
      <c r="G21" s="57"/>
      <c r="H21" s="57"/>
    </row>
    <row r="22" spans="1:8" ht="25.5" x14ac:dyDescent="0.25">
      <c r="A22" s="20">
        <f>ROUNDUP((A60+B60)/8,0)*8</f>
        <v>96</v>
      </c>
      <c r="B22" s="1">
        <v>1</v>
      </c>
      <c r="C22" s="4" t="str">
        <f t="shared" ref="C22:C27" si="6">CONCATENATE(ROUNDDOWN(A22/8,0),IF(D22="BOOL",IF(B22=1,CONCATENATE(".",MOD(A22,8)), CONCATENATE(".",MOD(A22,8),"-",ROUNDDOWN((A22+B22-1)/8,0),".",MOD(A22+B22-1,8)) ),""))</f>
        <v>12.0</v>
      </c>
      <c r="D22" s="9" t="s">
        <v>19</v>
      </c>
      <c r="E22" s="7" t="s">
        <v>54</v>
      </c>
      <c r="F22" s="7" t="s">
        <v>58</v>
      </c>
      <c r="G22" s="6" t="s">
        <v>187</v>
      </c>
      <c r="H22" s="7" t="str">
        <f t="shared" ref="H22:H27" si="7">CONCATENATE(G22,"        ",E22,"
",F22)</f>
        <v>0x9101        HardwareFault
1: Hardwarefehler (A6)</v>
      </c>
    </row>
    <row r="23" spans="1:8" ht="25.5" x14ac:dyDescent="0.25">
      <c r="A23" s="20">
        <f>A22+B22</f>
        <v>97</v>
      </c>
      <c r="B23" s="1">
        <v>1</v>
      </c>
      <c r="C23" s="4" t="str">
        <f t="shared" si="6"/>
        <v>12.1</v>
      </c>
      <c r="D23" s="9" t="s">
        <v>19</v>
      </c>
      <c r="E23" s="7" t="s">
        <v>190</v>
      </c>
      <c r="F23" s="19" t="s">
        <v>55</v>
      </c>
      <c r="G23" s="6" t="s">
        <v>188</v>
      </c>
      <c r="H23" s="7" t="str">
        <f t="shared" si="7"/>
        <v xml:space="preserve">0x9102        PowerSupply
1: Stromversorgungsfehler (A21) </v>
      </c>
    </row>
    <row r="24" spans="1:8" ht="25.5" x14ac:dyDescent="0.25">
      <c r="A24" s="20">
        <f>A23+B23</f>
        <v>98</v>
      </c>
      <c r="B24" s="1">
        <v>1</v>
      </c>
      <c r="C24" s="4" t="str">
        <f t="shared" si="6"/>
        <v>12.2</v>
      </c>
      <c r="D24" s="9" t="s">
        <v>19</v>
      </c>
      <c r="E24" s="7" t="s">
        <v>191</v>
      </c>
      <c r="F24" s="7" t="s">
        <v>56</v>
      </c>
      <c r="G24" s="6" t="s">
        <v>189</v>
      </c>
      <c r="H24" s="7" t="str">
        <f t="shared" si="7"/>
        <v>0x9103        DCLinkSupply
1: Unterspannung 24VDC-Versorgung (A22)</v>
      </c>
    </row>
    <row r="25" spans="1:8" ht="25.5" x14ac:dyDescent="0.25">
      <c r="A25" s="20">
        <f>A24+B24</f>
        <v>99</v>
      </c>
      <c r="B25" s="1">
        <v>9</v>
      </c>
      <c r="C25" s="4" t="str">
        <f t="shared" si="6"/>
        <v>12.3-13.3</v>
      </c>
      <c r="D25" s="9" t="s">
        <v>19</v>
      </c>
      <c r="E25" s="7"/>
      <c r="F25" s="7" t="s">
        <v>182</v>
      </c>
      <c r="G25" s="6" t="s">
        <v>57</v>
      </c>
      <c r="H25" s="7" t="str">
        <f t="shared" si="7"/>
        <v>0x9104-0x910C        
nicht unterstützt</v>
      </c>
    </row>
    <row r="26" spans="1:8" ht="25.5" x14ac:dyDescent="0.25">
      <c r="A26" s="20">
        <f>A25+B25</f>
        <v>108</v>
      </c>
      <c r="B26" s="1">
        <v>3</v>
      </c>
      <c r="C26" s="4" t="str">
        <f t="shared" si="6"/>
        <v>13.4-13.6</v>
      </c>
      <c r="D26" s="9" t="s">
        <v>19</v>
      </c>
      <c r="E26" s="7"/>
      <c r="F26" s="7" t="s">
        <v>48</v>
      </c>
      <c r="G26" s="7" t="s">
        <v>67</v>
      </c>
      <c r="H26" s="7" t="str">
        <f t="shared" si="7"/>
        <v>0x9000, 0x910D-0x917F        
reserviert durch PI, fest auf 0</v>
      </c>
    </row>
    <row r="27" spans="1:8" ht="51" x14ac:dyDescent="0.25">
      <c r="A27" s="20">
        <f>A26+B26</f>
        <v>111</v>
      </c>
      <c r="B27" s="1">
        <v>1</v>
      </c>
      <c r="C27" s="4" t="str">
        <f t="shared" si="6"/>
        <v>13.7</v>
      </c>
      <c r="D27" s="9" t="s">
        <v>19</v>
      </c>
      <c r="E27" s="7" t="s">
        <v>59</v>
      </c>
      <c r="F27" s="8" t="s">
        <v>60</v>
      </c>
      <c r="G27" s="7" t="s">
        <v>62</v>
      </c>
      <c r="H27" s="7" t="str">
        <f t="shared" si="7"/>
        <v>0x9180-0x9182        HW_Test_failed (herstellerspezifisch)
- Hardware Test HMI nicht bestanden (A98)
- Hardware Test IO nicht bestanden (A99)
- 24V Überlast (W79)</v>
      </c>
    </row>
    <row r="28" spans="1:8" x14ac:dyDescent="0.25">
      <c r="C28" s="56" t="s">
        <v>254</v>
      </c>
      <c r="D28" s="57"/>
      <c r="E28" s="57"/>
      <c r="F28" s="57"/>
      <c r="G28" s="57"/>
      <c r="H28" s="57"/>
    </row>
    <row r="29" spans="1:8" ht="25.5" x14ac:dyDescent="0.25">
      <c r="A29" s="20">
        <f>ROUNDUP((A67+B67)/8,0)*8</f>
        <v>192</v>
      </c>
      <c r="B29" s="1">
        <v>8</v>
      </c>
      <c r="C29" s="4" t="str">
        <f>CONCATENATE(ROUNDDOWN(A29/8,0),IF(D29="BOOL",IF(B29=1,CONCATENATE(".",MOD(A29,8)), CONCATENATE(".",MOD(A29,8),"-",ROUNDDOWN((A29+B29-1)/8,0),".",MOD(A29+B29-1,8)) ),""))</f>
        <v>24.0-24.7</v>
      </c>
      <c r="D29" s="9" t="s">
        <v>19</v>
      </c>
      <c r="E29" s="7"/>
      <c r="F29" s="7" t="s">
        <v>182</v>
      </c>
      <c r="G29" s="7" t="s">
        <v>61</v>
      </c>
      <c r="H29" s="7" t="str">
        <f>CONCATENATE(G29,"        ",E29,"
",F29)</f>
        <v>0x9201-0x9208        
nicht unterstützt</v>
      </c>
    </row>
    <row r="30" spans="1:8" ht="25.5" x14ac:dyDescent="0.25">
      <c r="A30" s="20">
        <f>A29+B29</f>
        <v>200</v>
      </c>
      <c r="B30" s="1">
        <v>7</v>
      </c>
      <c r="C30" s="4" t="str">
        <f>CONCATENATE(ROUNDDOWN(A30/8,0),IF(D30="BOOL",IF(B30=1,CONCATENATE(".",MOD(A30,8)), CONCATENATE(".",MOD(A30,8),"-",ROUNDDOWN((A30+B30-1)/8,0),".",MOD(A30+B30-1,8)) ),""))</f>
        <v>25.0-25.6</v>
      </c>
      <c r="D30" s="9" t="s">
        <v>19</v>
      </c>
      <c r="E30" s="7"/>
      <c r="F30" s="7" t="s">
        <v>48</v>
      </c>
      <c r="G30" s="7" t="s">
        <v>66</v>
      </c>
      <c r="H30" s="7" t="str">
        <f>CONCATENATE(G30,"        ",E30,"
",F30)</f>
        <v>0x9200, 0x920A-0x927F        
reserviert durch PI, fest auf 0</v>
      </c>
    </row>
    <row r="31" spans="1:8" ht="89.25" x14ac:dyDescent="0.25">
      <c r="A31" s="20">
        <f>A30+B30</f>
        <v>207</v>
      </c>
      <c r="B31" s="1">
        <v>1</v>
      </c>
      <c r="C31" s="4" t="str">
        <f>CONCATENATE(ROUNDDOWN(A31/8,0),IF(D31="BOOL",IF(B31=1,CONCATENATE(".",MOD(A31,8)), CONCATENATE(".",MOD(A31,8),"-",ROUNDDOWN((A31+B31-1)/8,0),".",MOD(A31+B31-1,8)) ),""))</f>
        <v>25.7</v>
      </c>
      <c r="D31" s="9" t="s">
        <v>19</v>
      </c>
      <c r="E31" s="7" t="s">
        <v>65</v>
      </c>
      <c r="F31" s="8" t="s">
        <v>64</v>
      </c>
      <c r="G31" s="7" t="s">
        <v>63</v>
      </c>
      <c r="H31" s="7" t="str">
        <f>CONCATENATE(G31,"        ",E31,"
",F31)</f>
        <v>0x9280-0x9285        SW_Test_failed (herstellerspezifisch)
- Firmwareupdate erforderlich (A12)
- Keine passenden Motordaten vorhanden (A18)
- Keine Motordaten verfügbar (A19)
- Firmware Update Feldbus notwendig (W78)
- Firmware Update HMI notwendig (W79)
- Grundeinstellung geladen (W99)</v>
      </c>
    </row>
    <row r="32" spans="1:8" x14ac:dyDescent="0.25">
      <c r="C32" s="56" t="s">
        <v>253</v>
      </c>
      <c r="D32" s="57"/>
      <c r="E32" s="57"/>
      <c r="F32" s="57"/>
      <c r="G32" s="57"/>
      <c r="H32" s="57"/>
    </row>
    <row r="33" spans="1:10" ht="25.5" x14ac:dyDescent="0.25">
      <c r="A33" s="20">
        <f>ROUNDUP((A27+B27)/8,0)*8</f>
        <v>112</v>
      </c>
      <c r="B33" s="1">
        <v>14</v>
      </c>
      <c r="C33" s="4" t="str">
        <f>CONCATENATE(ROUNDDOWN(A33/8,0),IF(D33="BOOL",IF(B33=1,CONCATENATE(".",MOD(A33,8)), CONCATENATE(".",MOD(A33,8),"-",ROUNDDOWN((A33+B33-1)/8,0),".",MOD(A33+B33-1,8)) ),""))</f>
        <v>14.0-15.5</v>
      </c>
      <c r="D33" s="9" t="s">
        <v>19</v>
      </c>
      <c r="E33" s="7"/>
      <c r="F33" s="7" t="s">
        <v>182</v>
      </c>
      <c r="G33" s="7" t="s">
        <v>68</v>
      </c>
      <c r="H33" s="7" t="str">
        <f>CONCATENATE(G33,"        ",E33,"
",F33)</f>
        <v>0x9301-0x930E        
nicht unterstützt</v>
      </c>
    </row>
    <row r="34" spans="1:10" ht="25.5" x14ac:dyDescent="0.25">
      <c r="A34" s="20">
        <f>A33+B33</f>
        <v>126</v>
      </c>
      <c r="B34" s="1">
        <v>1</v>
      </c>
      <c r="C34" s="4" t="str">
        <f>CONCATENATE(ROUNDDOWN(A34/8,0),IF(D34="BOOL",IF(B34=1,CONCATENATE(".",MOD(A34,8)), CONCATENATE(".",MOD(A34,8),"-",ROUNDDOWN((A34+B34-1)/8,0),".",MOD(A34+B34-1,8)) ),""))</f>
        <v>15.6</v>
      </c>
      <c r="D34" s="9" t="s">
        <v>19</v>
      </c>
      <c r="E34" s="7" t="s">
        <v>193</v>
      </c>
      <c r="F34" s="7" t="s">
        <v>69</v>
      </c>
      <c r="G34" s="7" t="s">
        <v>192</v>
      </c>
      <c r="H34" s="7" t="str">
        <f>CONCATENATE(G34,"        ",E34,"
",F34)</f>
        <v>0x930F        BrakeChopper
1: Problem mit dem Bremswiderstand</v>
      </c>
    </row>
    <row r="35" spans="1:10" ht="25.5" x14ac:dyDescent="0.25">
      <c r="A35" s="20">
        <f>A34+B34</f>
        <v>127</v>
      </c>
      <c r="B35" s="1">
        <v>1</v>
      </c>
      <c r="C35" s="4" t="str">
        <f>CONCATENATE(ROUNDDOWN(A35/8,0),IF(D35="BOOL",IF(B35=1,CONCATENATE(".",MOD(A35,8)), CONCATENATE(".",MOD(A35,8),"-",ROUNDDOWN((A35+B35-1)/8,0),".",MOD(A35+B35-1,8)) ),""))</f>
        <v>15.7</v>
      </c>
      <c r="D35" s="9" t="s">
        <v>19</v>
      </c>
      <c r="E35" s="7"/>
      <c r="F35" s="7" t="s">
        <v>182</v>
      </c>
      <c r="G35" s="7" t="s">
        <v>258</v>
      </c>
      <c r="H35" s="7" t="str">
        <f>CONCATENATE(G35,"        ",E35,"
",F35)</f>
        <v>0x9310        
nicht unterstützt</v>
      </c>
    </row>
    <row r="36" spans="1:10" ht="25.5" x14ac:dyDescent="0.25">
      <c r="A36" s="20">
        <f>A35+B35</f>
        <v>128</v>
      </c>
      <c r="B36" s="1">
        <v>7</v>
      </c>
      <c r="C36" s="4" t="str">
        <f>CONCATENATE(ROUNDDOWN(A36/8,0),IF(D36="BOOL",IF(B36=1,CONCATENATE(".",MOD(A36,8)), CONCATENATE(".",MOD(A36,8),"-",ROUNDDOWN((A36+B36-1)/8,0),".",MOD(A36+B36-1,8)) ),""))</f>
        <v>16.0-16.6</v>
      </c>
      <c r="D36" s="9" t="s">
        <v>19</v>
      </c>
      <c r="E36" s="7"/>
      <c r="F36" s="7" t="s">
        <v>48</v>
      </c>
      <c r="G36" s="7" t="s">
        <v>71</v>
      </c>
      <c r="H36" s="7" t="str">
        <f>CONCATENATE(G36,"        ",E36,"
",F36)</f>
        <v>0x9300, 0x9311-0x937F        
reserviert durch PI, fest auf 0</v>
      </c>
    </row>
    <row r="37" spans="1:10" ht="25.5" x14ac:dyDescent="0.25">
      <c r="A37" s="20">
        <f>A36+B36</f>
        <v>135</v>
      </c>
      <c r="B37" s="1">
        <v>1</v>
      </c>
      <c r="C37" s="4" t="str">
        <f>CONCATENATE(ROUNDDOWN(A37/8,0),IF(D37="BOOL",IF(B37=1,CONCATENATE(".",MOD(A37,8)), CONCATENATE(".",MOD(A37,8),"-",ROUNDDOWN((A37+B37-1)/8,0),".",MOD(A37+B37-1,8)) ),""))</f>
        <v>16.7</v>
      </c>
      <c r="D37" s="9" t="s">
        <v>19</v>
      </c>
      <c r="E37" s="7"/>
      <c r="F37" s="7" t="s">
        <v>70</v>
      </c>
      <c r="G37" s="7" t="s">
        <v>72</v>
      </c>
      <c r="H37" s="7" t="str">
        <f>CONCATENATE(G37,"        ",E37,"
",F37)</f>
        <v>0x9380-0x93FF        
herstellerspezifisch, keine Meldungen</v>
      </c>
    </row>
    <row r="38" spans="1:10" x14ac:dyDescent="0.25">
      <c r="C38" s="56" t="s">
        <v>252</v>
      </c>
      <c r="D38" s="57"/>
      <c r="E38" s="57"/>
      <c r="F38" s="57"/>
      <c r="G38" s="57"/>
      <c r="H38" s="57"/>
      <c r="J38" s="42"/>
    </row>
    <row r="39" spans="1:10" ht="25.5" x14ac:dyDescent="0.25">
      <c r="A39" s="20">
        <f>ROUNDUP((A85+B85)/8,0)*8</f>
        <v>72</v>
      </c>
      <c r="B39" s="1">
        <v>1</v>
      </c>
      <c r="C39" s="4" t="str">
        <f>CONCATENATE(ROUNDDOWN(A39/8,0),IF(D39="BOOL",IF(B39=1,CONCATENATE(".",MOD(A39,8)), CONCATENATE(".",MOD(A39,8),"-",ROUNDDOWN((A39+B39-1)/8,0),".",MOD(A39+B39-1,8)) ),""))</f>
        <v>9.0</v>
      </c>
      <c r="D39" s="9" t="s">
        <v>19</v>
      </c>
      <c r="E39" s="6" t="s">
        <v>215</v>
      </c>
      <c r="F39" s="7" t="s">
        <v>182</v>
      </c>
      <c r="G39" s="6" t="s">
        <v>194</v>
      </c>
      <c r="H39" s="7" t="str">
        <f>CONCATENATE(G39,"        ",E39,"
",F39)</f>
        <v>0x9401        ElectricalFault
nicht unterstützt</v>
      </c>
    </row>
    <row r="40" spans="1:10" ht="25.5" x14ac:dyDescent="0.25">
      <c r="A40" s="20">
        <f>A39+B39</f>
        <v>73</v>
      </c>
      <c r="B40" s="1">
        <v>1</v>
      </c>
      <c r="C40" s="4" t="str">
        <f>CONCATENATE(ROUNDDOWN(A40/8,0),IF(D40="BOOL",IF(B40=1,CONCATENATE(".",MOD(A40,8)), CONCATENATE(".",MOD(A40,8),"-",ROUNDDOWN((A40+B40-1)/8,0),".",MOD(A40+B40-1,8)) ),""))</f>
        <v>9.1</v>
      </c>
      <c r="D40" s="9" t="s">
        <v>19</v>
      </c>
      <c r="E40" s="6" t="s">
        <v>216</v>
      </c>
      <c r="F40" s="7" t="s">
        <v>182</v>
      </c>
      <c r="G40" s="6" t="s">
        <v>195</v>
      </c>
      <c r="H40" s="7" t="str">
        <f t="shared" ref="H40:H60" si="8">CONCATENATE(G40,"        ",E40,"
",F40)</f>
        <v>0x9402        InstallationFault
nicht unterstützt</v>
      </c>
    </row>
    <row r="41" spans="1:10" ht="25.5" x14ac:dyDescent="0.25">
      <c r="A41" s="20">
        <f>A40+B40</f>
        <v>74</v>
      </c>
      <c r="B41" s="1">
        <v>1</v>
      </c>
      <c r="C41" s="4" t="str">
        <f>CONCATENATE(ROUNDDOWN(A41/8,0),IF(D41="BOOL",IF(B41=1,CONCATENATE(".",MOD(A41,8)), CONCATENATE(".",MOD(A41,8),"-",ROUNDDOWN((A41+B41-1)/8,0),".",MOD(A41+B41-1,8)) ),""))</f>
        <v>9.2</v>
      </c>
      <c r="D41" s="9" t="s">
        <v>19</v>
      </c>
      <c r="E41" s="6" t="s">
        <v>217</v>
      </c>
      <c r="F41" s="7" t="s">
        <v>73</v>
      </c>
      <c r="G41" s="6" t="s">
        <v>196</v>
      </c>
      <c r="H41" s="7" t="str">
        <f t="shared" si="8"/>
        <v>0x9403        SupplyVoltage
Phasenausfall netzseitig (A23)</v>
      </c>
    </row>
    <row r="42" spans="1:10" ht="25.5" x14ac:dyDescent="0.25">
      <c r="A42" s="20">
        <f>A41+B41</f>
        <v>75</v>
      </c>
      <c r="B42" s="1">
        <v>1</v>
      </c>
      <c r="C42" s="4" t="str">
        <f>CONCATENATE(ROUNDDOWN(A42/8,0),IF(D42="BOOL",IF(B42=1,CONCATENATE(".",MOD(A42,8)), CONCATENATE(".",MOD(A42,8),"-",ROUNDDOWN((A42+B42-1)/8,0),".",MOD(A42+B42-1,8)) ),""))</f>
        <v>9.3</v>
      </c>
      <c r="D42" s="9" t="s">
        <v>19</v>
      </c>
      <c r="E42" s="6" t="s">
        <v>218</v>
      </c>
      <c r="F42" s="7" t="s">
        <v>74</v>
      </c>
      <c r="G42" s="6" t="s">
        <v>197</v>
      </c>
      <c r="H42" s="7" t="str">
        <f t="shared" si="8"/>
        <v>0x9404        SupplyVoltHigh
Überspannung (A2, W51)</v>
      </c>
    </row>
    <row r="43" spans="1:10" ht="25.5" x14ac:dyDescent="0.25">
      <c r="A43" s="20">
        <f t="shared" ref="A43:A60" si="9">A42+B42</f>
        <v>76</v>
      </c>
      <c r="B43" s="1">
        <v>1</v>
      </c>
      <c r="C43" s="4" t="str">
        <f t="shared" ref="C43:C60" si="10">CONCATENATE(ROUNDDOWN(A43/8,0),IF(D43="BOOL",IF(B43=1,CONCATENATE(".",MOD(A43,8)), CONCATENATE(".",MOD(A43,8),"-",ROUNDDOWN((A43+B43-1)/8,0),".",MOD(A43+B43-1,8)) ),""))</f>
        <v>9.4</v>
      </c>
      <c r="D43" s="9" t="s">
        <v>19</v>
      </c>
      <c r="E43" s="6" t="s">
        <v>219</v>
      </c>
      <c r="F43" s="7" t="s">
        <v>75</v>
      </c>
      <c r="G43" s="6" t="s">
        <v>198</v>
      </c>
      <c r="H43" s="7" t="str">
        <f t="shared" si="8"/>
        <v>0x9405        SupplyVoltLow
Unterspannung (A3, W52)</v>
      </c>
    </row>
    <row r="44" spans="1:10" ht="25.5" x14ac:dyDescent="0.25">
      <c r="A44" s="20">
        <f t="shared" si="9"/>
        <v>77</v>
      </c>
      <c r="B44" s="1">
        <v>1</v>
      </c>
      <c r="C44" s="4" t="str">
        <f t="shared" si="10"/>
        <v>9.5</v>
      </c>
      <c r="D44" s="9" t="s">
        <v>19</v>
      </c>
      <c r="E44" s="6" t="s">
        <v>220</v>
      </c>
      <c r="F44" s="7" t="s">
        <v>182</v>
      </c>
      <c r="G44" s="6" t="s">
        <v>199</v>
      </c>
      <c r="H44" s="7" t="str">
        <f t="shared" si="8"/>
        <v>0x9406        SupplyCurrent
nicht unterstützt</v>
      </c>
    </row>
    <row r="45" spans="1:10" ht="25.5" x14ac:dyDescent="0.25">
      <c r="A45" s="20">
        <f t="shared" si="9"/>
        <v>78</v>
      </c>
      <c r="B45" s="1">
        <v>1</v>
      </c>
      <c r="C45" s="4" t="str">
        <f t="shared" si="10"/>
        <v>9.6</v>
      </c>
      <c r="D45" s="9" t="s">
        <v>19</v>
      </c>
      <c r="E45" s="6" t="s">
        <v>221</v>
      </c>
      <c r="F45" s="7" t="s">
        <v>76</v>
      </c>
      <c r="G45" s="6" t="s">
        <v>200</v>
      </c>
      <c r="H45" s="7" t="str">
        <f t="shared" si="8"/>
        <v>0x9407        SupplyCurrHigh
Strom hoch (W61)</v>
      </c>
    </row>
    <row r="46" spans="1:10" ht="25.5" x14ac:dyDescent="0.25">
      <c r="A46" s="20">
        <f t="shared" si="9"/>
        <v>79</v>
      </c>
      <c r="B46" s="1">
        <v>1</v>
      </c>
      <c r="C46" s="4" t="str">
        <f t="shared" si="10"/>
        <v>9.7</v>
      </c>
      <c r="D46" s="9" t="s">
        <v>19</v>
      </c>
      <c r="E46" s="6" t="s">
        <v>222</v>
      </c>
      <c r="F46" s="7" t="s">
        <v>77</v>
      </c>
      <c r="G46" s="6" t="s">
        <v>201</v>
      </c>
      <c r="H46" s="7" t="str">
        <f t="shared" si="8"/>
        <v>0x9408        SupplyCurrLow
Strom niedrig (W62)</v>
      </c>
    </row>
    <row r="47" spans="1:10" ht="25.5" x14ac:dyDescent="0.25">
      <c r="A47" s="20">
        <f t="shared" si="9"/>
        <v>80</v>
      </c>
      <c r="B47" s="1">
        <v>1</v>
      </c>
      <c r="C47" s="4" t="str">
        <f t="shared" si="10"/>
        <v>10.0</v>
      </c>
      <c r="D47" s="9" t="s">
        <v>19</v>
      </c>
      <c r="E47" s="6" t="s">
        <v>223</v>
      </c>
      <c r="F47" s="7" t="s">
        <v>182</v>
      </c>
      <c r="G47" s="6" t="s">
        <v>202</v>
      </c>
      <c r="H47" s="7" t="str">
        <f t="shared" si="8"/>
        <v>0x9409        SupplyFrequency
nicht unterstützt</v>
      </c>
    </row>
    <row r="48" spans="1:10" ht="25.5" x14ac:dyDescent="0.25">
      <c r="A48" s="20">
        <f t="shared" si="9"/>
        <v>81</v>
      </c>
      <c r="B48" s="1">
        <v>1</v>
      </c>
      <c r="C48" s="4" t="str">
        <f t="shared" si="10"/>
        <v>10.1</v>
      </c>
      <c r="D48" s="9" t="s">
        <v>19</v>
      </c>
      <c r="E48" s="6" t="s">
        <v>224</v>
      </c>
      <c r="F48" s="7" t="s">
        <v>78</v>
      </c>
      <c r="G48" s="6" t="s">
        <v>208</v>
      </c>
      <c r="H48" s="7" t="str">
        <f t="shared" si="8"/>
        <v>0x940A        SupplyFreqHigh
Netzfrequenz zu hoch (W71)</v>
      </c>
    </row>
    <row r="49" spans="1:10" ht="25.5" x14ac:dyDescent="0.25">
      <c r="A49" s="20">
        <f t="shared" si="9"/>
        <v>82</v>
      </c>
      <c r="B49" s="1">
        <v>1</v>
      </c>
      <c r="C49" s="4" t="str">
        <f t="shared" si="10"/>
        <v>10.2</v>
      </c>
      <c r="D49" s="9" t="s">
        <v>19</v>
      </c>
      <c r="E49" s="6" t="s">
        <v>225</v>
      </c>
      <c r="F49" s="7" t="s">
        <v>79</v>
      </c>
      <c r="G49" s="6" t="s">
        <v>209</v>
      </c>
      <c r="H49" s="7" t="str">
        <f t="shared" si="8"/>
        <v>0x940B        SupplyFreqLow
Netzfrequenz zu niedrig (W72)</v>
      </c>
    </row>
    <row r="50" spans="1:10" ht="25.5" x14ac:dyDescent="0.25">
      <c r="A50" s="20">
        <f t="shared" si="9"/>
        <v>83</v>
      </c>
      <c r="B50" s="1">
        <v>1</v>
      </c>
      <c r="C50" s="4" t="str">
        <f t="shared" si="10"/>
        <v>10.3</v>
      </c>
      <c r="D50" s="9" t="s">
        <v>19</v>
      </c>
      <c r="E50" s="6" t="s">
        <v>226</v>
      </c>
      <c r="F50" s="7" t="s">
        <v>80</v>
      </c>
      <c r="G50" s="6" t="s">
        <v>210</v>
      </c>
      <c r="H50" s="7" t="str">
        <f t="shared" si="8"/>
        <v>0x940C        PhaseFailure
Phasenausfall motorseitig (A4)</v>
      </c>
    </row>
    <row r="51" spans="1:10" ht="25.5" x14ac:dyDescent="0.25">
      <c r="A51" s="20">
        <f t="shared" si="9"/>
        <v>84</v>
      </c>
      <c r="B51" s="1">
        <v>1</v>
      </c>
      <c r="C51" s="4" t="str">
        <f t="shared" si="10"/>
        <v>10.4</v>
      </c>
      <c r="D51" s="9" t="s">
        <v>19</v>
      </c>
      <c r="E51" s="6" t="s">
        <v>227</v>
      </c>
      <c r="F51" s="7" t="s">
        <v>182</v>
      </c>
      <c r="G51" s="6" t="s">
        <v>211</v>
      </c>
      <c r="H51" s="7" t="str">
        <f t="shared" si="8"/>
        <v>0x940D        VoltageInDevice
nicht unterstützt</v>
      </c>
    </row>
    <row r="52" spans="1:10" ht="25.5" x14ac:dyDescent="0.25">
      <c r="A52" s="20">
        <f t="shared" si="9"/>
        <v>85</v>
      </c>
      <c r="B52" s="1">
        <v>1</v>
      </c>
      <c r="C52" s="4" t="str">
        <f t="shared" si="10"/>
        <v>10.5</v>
      </c>
      <c r="D52" s="9" t="s">
        <v>19</v>
      </c>
      <c r="E52" s="7" t="s">
        <v>228</v>
      </c>
      <c r="F52" s="7" t="s">
        <v>81</v>
      </c>
      <c r="G52" s="6" t="s">
        <v>212</v>
      </c>
      <c r="H52" s="7" t="str">
        <f t="shared" si="8"/>
        <v>0x940E        CurrentInDevice
Überstrom (A9)</v>
      </c>
    </row>
    <row r="53" spans="1:10" ht="25.5" x14ac:dyDescent="0.25">
      <c r="A53" s="20">
        <f t="shared" si="9"/>
        <v>86</v>
      </c>
      <c r="B53" s="1">
        <v>1</v>
      </c>
      <c r="C53" s="4" t="str">
        <f t="shared" si="10"/>
        <v>10.6</v>
      </c>
      <c r="D53" s="9" t="s">
        <v>19</v>
      </c>
      <c r="E53" s="7" t="s">
        <v>229</v>
      </c>
      <c r="F53" s="7" t="s">
        <v>182</v>
      </c>
      <c r="G53" s="6" t="s">
        <v>213</v>
      </c>
      <c r="H53" s="7" t="str">
        <f t="shared" si="8"/>
        <v>0x940F        ShortToEarth
nicht unterstützt</v>
      </c>
    </row>
    <row r="54" spans="1:10" ht="25.5" x14ac:dyDescent="0.25">
      <c r="A54" s="20">
        <f t="shared" si="9"/>
        <v>87</v>
      </c>
      <c r="B54" s="1">
        <v>1</v>
      </c>
      <c r="C54" s="4" t="str">
        <f t="shared" si="10"/>
        <v>10.7</v>
      </c>
      <c r="D54" s="9" t="s">
        <v>19</v>
      </c>
      <c r="E54" s="7" t="s">
        <v>230</v>
      </c>
      <c r="F54" s="7" t="s">
        <v>82</v>
      </c>
      <c r="G54" s="6" t="s">
        <v>203</v>
      </c>
      <c r="H54" s="7" t="str">
        <f t="shared" si="8"/>
        <v>0x9410        ShortCircuit
Kurzschluss (A5)</v>
      </c>
    </row>
    <row r="55" spans="1:10" ht="25.5" x14ac:dyDescent="0.25">
      <c r="A55" s="20">
        <f t="shared" si="9"/>
        <v>88</v>
      </c>
      <c r="B55" s="1">
        <v>1</v>
      </c>
      <c r="C55" s="4" t="str">
        <f t="shared" si="10"/>
        <v>11.0</v>
      </c>
      <c r="D55" s="9" t="s">
        <v>19</v>
      </c>
      <c r="E55" s="7" t="s">
        <v>231</v>
      </c>
      <c r="F55" s="7" t="s">
        <v>182</v>
      </c>
      <c r="G55" s="6" t="s">
        <v>204</v>
      </c>
      <c r="H55" s="7" t="str">
        <f t="shared" si="8"/>
        <v>0x9411        WindingTemp
nicht unterstützt</v>
      </c>
    </row>
    <row r="56" spans="1:10" ht="25.5" x14ac:dyDescent="0.25">
      <c r="A56" s="20">
        <f t="shared" si="9"/>
        <v>89</v>
      </c>
      <c r="B56" s="1">
        <v>1</v>
      </c>
      <c r="C56" s="4" t="str">
        <f t="shared" si="10"/>
        <v>11.1</v>
      </c>
      <c r="D56" s="9" t="s">
        <v>19</v>
      </c>
      <c r="E56" s="5" t="s">
        <v>232</v>
      </c>
      <c r="F56" s="7" t="s">
        <v>182</v>
      </c>
      <c r="G56" s="6" t="s">
        <v>205</v>
      </c>
      <c r="H56" s="7" t="str">
        <f t="shared" si="8"/>
        <v>0x9412        InsulationResist
nicht unterstützt</v>
      </c>
    </row>
    <row r="57" spans="1:10" ht="25.5" x14ac:dyDescent="0.25">
      <c r="A57" s="20">
        <f t="shared" si="9"/>
        <v>90</v>
      </c>
      <c r="B57" s="1">
        <v>1</v>
      </c>
      <c r="C57" s="4" t="str">
        <f t="shared" si="10"/>
        <v>11.2</v>
      </c>
      <c r="D57" s="9" t="s">
        <v>19</v>
      </c>
      <c r="E57" s="7" t="s">
        <v>233</v>
      </c>
      <c r="F57" s="6" t="s">
        <v>182</v>
      </c>
      <c r="G57" s="6" t="s">
        <v>206</v>
      </c>
      <c r="H57" s="7" t="str">
        <f t="shared" si="8"/>
        <v>0x9413        FieldCircuit
nicht unterstützt</v>
      </c>
    </row>
    <row r="58" spans="1:10" ht="25.5" x14ac:dyDescent="0.25">
      <c r="A58" s="20">
        <f t="shared" si="9"/>
        <v>91</v>
      </c>
      <c r="B58" s="1">
        <v>1</v>
      </c>
      <c r="C58" s="4" t="str">
        <f t="shared" si="10"/>
        <v>11.3</v>
      </c>
      <c r="D58" s="9" t="s">
        <v>19</v>
      </c>
      <c r="E58" s="7" t="s">
        <v>234</v>
      </c>
      <c r="F58" s="7" t="s">
        <v>182</v>
      </c>
      <c r="G58" s="6" t="s">
        <v>207</v>
      </c>
      <c r="H58" s="7" t="str">
        <f t="shared" si="8"/>
        <v>0x9414        ArmatureCircuit
nicht unterstützt</v>
      </c>
    </row>
    <row r="59" spans="1:10" ht="51" x14ac:dyDescent="0.25">
      <c r="A59" s="20">
        <f t="shared" si="9"/>
        <v>92</v>
      </c>
      <c r="B59" s="1">
        <v>3</v>
      </c>
      <c r="C59" s="4" t="str">
        <f t="shared" si="10"/>
        <v>11.4-11.6</v>
      </c>
      <c r="D59" s="9" t="s">
        <v>19</v>
      </c>
      <c r="E59" s="7"/>
      <c r="F59" s="7" t="s">
        <v>48</v>
      </c>
      <c r="G59" s="7" t="s">
        <v>214</v>
      </c>
      <c r="H59" s="7" t="str">
        <f t="shared" si="8"/>
        <v>0x9400,
0x9415-
0x947F        
reserviert durch PI, fest auf 0</v>
      </c>
    </row>
    <row r="60" spans="1:10" ht="102" x14ac:dyDescent="0.25">
      <c r="A60" s="20">
        <f t="shared" si="9"/>
        <v>95</v>
      </c>
      <c r="B60" s="1">
        <v>1</v>
      </c>
      <c r="C60" s="4" t="str">
        <f t="shared" si="10"/>
        <v>11.7</v>
      </c>
      <c r="D60" s="9" t="s">
        <v>19</v>
      </c>
      <c r="E60" s="7" t="s">
        <v>84</v>
      </c>
      <c r="F60" s="8" t="s">
        <v>85</v>
      </c>
      <c r="G60" s="7" t="s">
        <v>83</v>
      </c>
      <c r="H60" s="7" t="str">
        <f t="shared" si="8"/>
        <v>0x9480-0x9485        EXT_ELEC_FAILURE (herstellerspezifisch)
- Dynamischer Überlastschutz (A11, W50)
- Fehler AMA (A20)
- Leistung hoch (W73)
- Leistung niedrig (W74)
- Eingeschränkte Stopprampe (W75)
- Antrieb gesperrt (I101)</v>
      </c>
    </row>
    <row r="61" spans="1:10" x14ac:dyDescent="0.25">
      <c r="A61" s="3"/>
      <c r="C61" s="56" t="s">
        <v>257</v>
      </c>
      <c r="D61" s="57"/>
      <c r="E61" s="57"/>
      <c r="F61" s="57"/>
      <c r="G61" s="57"/>
      <c r="H61" s="57"/>
      <c r="J61" s="42"/>
    </row>
    <row r="62" spans="1:10" ht="25.5" x14ac:dyDescent="0.25">
      <c r="A62" s="20">
        <f>ROUNDUP((A78+B78)/8,0)*8</f>
        <v>176</v>
      </c>
      <c r="B62" s="1">
        <v>3</v>
      </c>
      <c r="C62" s="4" t="str">
        <f t="shared" ref="C62:C67" si="11">CONCATENATE(ROUNDDOWN(A62/8,0),IF(D62="BOOL",IF(B62=1,CONCATENATE(".",MOD(A62,8)), CONCATENATE(".",MOD(A62,8),"-",ROUNDDOWN((A62+B62-1)/8,0),".",MOD(A62+B62-1,8)) ),""))</f>
        <v>22.0-22.2</v>
      </c>
      <c r="D62" s="9" t="s">
        <v>19</v>
      </c>
      <c r="E62" s="6"/>
      <c r="F62" s="7" t="s">
        <v>182</v>
      </c>
      <c r="G62" s="6" t="s">
        <v>93</v>
      </c>
      <c r="H62" s="7" t="str">
        <f t="shared" ref="H62:H67" si="12">CONCATENATE(G62,"        ",E62,"
",F62)</f>
        <v>0x9501-0x9503        
nicht unterstützt</v>
      </c>
    </row>
    <row r="63" spans="1:10" ht="25.5" x14ac:dyDescent="0.25">
      <c r="A63" s="20">
        <f>A62+B62</f>
        <v>179</v>
      </c>
      <c r="B63" s="1">
        <v>1</v>
      </c>
      <c r="C63" s="4" t="str">
        <f t="shared" si="11"/>
        <v>22.3</v>
      </c>
      <c r="D63" s="9" t="s">
        <v>19</v>
      </c>
      <c r="E63" s="6" t="s">
        <v>237</v>
      </c>
      <c r="F63" s="7" t="s">
        <v>86</v>
      </c>
      <c r="G63" s="6" t="s">
        <v>235</v>
      </c>
      <c r="H63" s="7" t="str">
        <f t="shared" si="12"/>
        <v>0x9504        Dry
Trockenlauf (A13)</v>
      </c>
    </row>
    <row r="64" spans="1:10" ht="25.5" x14ac:dyDescent="0.25">
      <c r="A64" s="20">
        <f>A63+B63</f>
        <v>180</v>
      </c>
      <c r="B64" s="1">
        <v>1</v>
      </c>
      <c r="C64" s="4" t="str">
        <f t="shared" si="11"/>
        <v>22.4</v>
      </c>
      <c r="D64" s="9" t="s">
        <v>19</v>
      </c>
      <c r="E64" s="6" t="s">
        <v>238</v>
      </c>
      <c r="F64" s="7" t="s">
        <v>87</v>
      </c>
      <c r="G64" s="6" t="s">
        <v>236</v>
      </c>
      <c r="H64" s="7" t="str">
        <f t="shared" si="12"/>
        <v>0x9505        Blockage
Hydraulisch Blockade (A15, W56)</v>
      </c>
    </row>
    <row r="65" spans="1:10" ht="25.5" x14ac:dyDescent="0.25">
      <c r="A65" s="20">
        <f>A64+B64</f>
        <v>181</v>
      </c>
      <c r="B65" s="1">
        <v>6</v>
      </c>
      <c r="C65" s="4" t="str">
        <f t="shared" si="11"/>
        <v>22.5-23.2</v>
      </c>
      <c r="D65" s="9" t="s">
        <v>19</v>
      </c>
      <c r="E65" s="6"/>
      <c r="F65" s="7" t="s">
        <v>182</v>
      </c>
      <c r="G65" s="6" t="s">
        <v>88</v>
      </c>
      <c r="H65" s="7" t="str">
        <f t="shared" si="12"/>
        <v>0x9507-0x950B        
nicht unterstützt</v>
      </c>
    </row>
    <row r="66" spans="1:10" ht="25.5" x14ac:dyDescent="0.25">
      <c r="A66" s="20">
        <f>A65+B65</f>
        <v>187</v>
      </c>
      <c r="B66" s="1">
        <v>4</v>
      </c>
      <c r="C66" s="4" t="str">
        <f t="shared" si="11"/>
        <v>23.3-23.6</v>
      </c>
      <c r="D66" s="9" t="s">
        <v>19</v>
      </c>
      <c r="E66" s="7"/>
      <c r="F66" s="7" t="s">
        <v>48</v>
      </c>
      <c r="G66" s="7" t="s">
        <v>92</v>
      </c>
      <c r="H66" s="7" t="str">
        <f t="shared" si="12"/>
        <v>0x9500, 0x950C-0x957F        
reserviert durch PI, fest auf 0</v>
      </c>
    </row>
    <row r="67" spans="1:10" ht="38.25" x14ac:dyDescent="0.25">
      <c r="A67" s="20">
        <f>A66+B66</f>
        <v>191</v>
      </c>
      <c r="B67" s="1">
        <v>1</v>
      </c>
      <c r="C67" s="4" t="str">
        <f t="shared" si="11"/>
        <v>23.7</v>
      </c>
      <c r="D67" s="9" t="s">
        <v>19</v>
      </c>
      <c r="E67" s="7" t="s">
        <v>90</v>
      </c>
      <c r="F67" s="8" t="s">
        <v>89</v>
      </c>
      <c r="G67" s="7" t="s">
        <v>91</v>
      </c>
      <c r="H67" s="7" t="str">
        <f t="shared" si="12"/>
        <v>0x9580-0x9581        MediumShortage
- Trockenlauf, extern (A14)
- Mediummange (A17)</v>
      </c>
    </row>
    <row r="68" spans="1:10" x14ac:dyDescent="0.25">
      <c r="A68" s="3"/>
      <c r="C68" s="56" t="s">
        <v>251</v>
      </c>
      <c r="D68" s="57"/>
      <c r="E68" s="57"/>
      <c r="F68" s="57"/>
      <c r="G68" s="57"/>
      <c r="H68" s="57"/>
      <c r="J68" s="42"/>
    </row>
    <row r="69" spans="1:10" ht="25.5" x14ac:dyDescent="0.25">
      <c r="A69" s="20">
        <f>ROUNDUP((A37+B37)/8,0)*8</f>
        <v>136</v>
      </c>
      <c r="B69" s="1">
        <v>25</v>
      </c>
      <c r="C69" s="4" t="str">
        <f t="shared" ref="C69:C74" si="13">CONCATENATE(ROUNDDOWN(A69/8,0),IF(D69="BOOL",IF(B69=1,CONCATENATE(".",MOD(A69,8)), CONCATENATE(".",MOD(A69,8),"-",ROUNDDOWN((A69+B69-1)/8,0),".",MOD(A69+B69-1,8)) ),""))</f>
        <v>17.0-20.0</v>
      </c>
      <c r="D69" s="9" t="s">
        <v>19</v>
      </c>
      <c r="E69" s="6"/>
      <c r="F69" s="7" t="s">
        <v>182</v>
      </c>
      <c r="G69" s="6" t="s">
        <v>94</v>
      </c>
      <c r="H69" s="7" t="str">
        <f t="shared" ref="H69:H74" si="14">CONCATENATE(G69,"        ",E69,"
",F69)</f>
        <v>0x9701-0x9719        
nicht unterstützt</v>
      </c>
    </row>
    <row r="70" spans="1:10" ht="25.5" x14ac:dyDescent="0.25">
      <c r="A70" s="20">
        <f t="shared" ref="A70:A78" si="15">A69+B69</f>
        <v>161</v>
      </c>
      <c r="B70" s="1">
        <v>1</v>
      </c>
      <c r="C70" s="4" t="str">
        <f t="shared" si="13"/>
        <v>20.1</v>
      </c>
      <c r="D70" s="9" t="s">
        <v>19</v>
      </c>
      <c r="E70" s="7" t="s">
        <v>245</v>
      </c>
      <c r="F70" s="7" t="s">
        <v>95</v>
      </c>
      <c r="G70" s="6" t="s">
        <v>239</v>
      </c>
      <c r="H70" s="7" t="str">
        <f t="shared" si="14"/>
        <v>0x971A        OverLoad
Überlast (W58)</v>
      </c>
    </row>
    <row r="71" spans="1:10" ht="25.5" x14ac:dyDescent="0.25">
      <c r="A71" s="20">
        <f t="shared" si="15"/>
        <v>162</v>
      </c>
      <c r="B71" s="1">
        <v>1</v>
      </c>
      <c r="C71" s="4" t="str">
        <f t="shared" si="13"/>
        <v>20.2</v>
      </c>
      <c r="D71" s="9" t="s">
        <v>19</v>
      </c>
      <c r="E71" s="7" t="s">
        <v>246</v>
      </c>
      <c r="F71" s="7" t="s">
        <v>96</v>
      </c>
      <c r="G71" s="6" t="s">
        <v>240</v>
      </c>
      <c r="H71" s="7" t="str">
        <f t="shared" si="14"/>
        <v>0x971B        PartialLoad
Teillast (W57)</v>
      </c>
    </row>
    <row r="72" spans="1:10" ht="25.5" x14ac:dyDescent="0.25">
      <c r="A72" s="20">
        <f t="shared" si="15"/>
        <v>163</v>
      </c>
      <c r="B72" s="1">
        <v>6</v>
      </c>
      <c r="C72" s="4" t="str">
        <f t="shared" si="13"/>
        <v>20.3-21.0</v>
      </c>
      <c r="D72" s="9" t="s">
        <v>19</v>
      </c>
      <c r="E72" s="6"/>
      <c r="F72" s="7" t="s">
        <v>182</v>
      </c>
      <c r="G72" s="6" t="s">
        <v>100</v>
      </c>
      <c r="H72" s="7" t="str">
        <f t="shared" si="14"/>
        <v>0x971C-0x9721        
nicht unterstützt</v>
      </c>
    </row>
    <row r="73" spans="1:10" ht="25.5" x14ac:dyDescent="0.25">
      <c r="A73" s="20">
        <f t="shared" si="15"/>
        <v>169</v>
      </c>
      <c r="B73" s="1">
        <v>1</v>
      </c>
      <c r="C73" s="4" t="str">
        <f t="shared" si="13"/>
        <v>21.1</v>
      </c>
      <c r="D73" s="9" t="s">
        <v>19</v>
      </c>
      <c r="E73" s="7" t="s">
        <v>247</v>
      </c>
      <c r="F73" s="7" t="s">
        <v>97</v>
      </c>
      <c r="G73" s="7" t="s">
        <v>241</v>
      </c>
      <c r="H73" s="7" t="str">
        <f t="shared" si="14"/>
        <v>0x9722        DriveOverheat
Kühlkörpertemperatur hoch (A7, W59)</v>
      </c>
    </row>
    <row r="74" spans="1:10" ht="25.5" x14ac:dyDescent="0.25">
      <c r="A74" s="20">
        <f t="shared" si="15"/>
        <v>170</v>
      </c>
      <c r="B74" s="1">
        <v>1</v>
      </c>
      <c r="C74" s="4" t="str">
        <f t="shared" si="13"/>
        <v>21.2</v>
      </c>
      <c r="D74" s="9" t="s">
        <v>19</v>
      </c>
      <c r="E74" s="7" t="s">
        <v>248</v>
      </c>
      <c r="F74" s="7" t="s">
        <v>98</v>
      </c>
      <c r="G74" s="7" t="s">
        <v>242</v>
      </c>
      <c r="H74" s="7" t="str">
        <f t="shared" si="14"/>
        <v>0x9723        MotorOverheat
Thermischer Motorschutz (A1)</v>
      </c>
    </row>
    <row r="75" spans="1:10" ht="25.5" x14ac:dyDescent="0.25">
      <c r="A75" s="20">
        <f t="shared" si="15"/>
        <v>171</v>
      </c>
      <c r="B75" s="1">
        <v>1</v>
      </c>
      <c r="C75" s="4" t="str">
        <f>CONCATENATE(ROUNDDOWN(A75/8,0),IF(D75="BOOL",IF(B75=1,CONCATENATE(".",MOD(A75,8)), CONCATENATE(".",MOD(A75,8),"-",ROUNDDOWN((A75+B75-1)/8,0),".",MOD(A75+B75-1,8)) ),""))</f>
        <v>21.3</v>
      </c>
      <c r="D75" s="9" t="s">
        <v>19</v>
      </c>
      <c r="E75" s="7" t="s">
        <v>249</v>
      </c>
      <c r="F75" s="7" t="s">
        <v>99</v>
      </c>
      <c r="G75" s="7" t="s">
        <v>243</v>
      </c>
      <c r="H75" s="7" t="str">
        <f>CONCATENATE(G75,"        ",E75,"
",F75)</f>
        <v>0x9724        ContrOverheat
Platinentemperatur hoch (A8, W60)</v>
      </c>
    </row>
    <row r="76" spans="1:10" ht="25.5" x14ac:dyDescent="0.25">
      <c r="A76" s="20">
        <f t="shared" si="15"/>
        <v>172</v>
      </c>
      <c r="B76" s="1">
        <v>1</v>
      </c>
      <c r="C76" s="4" t="str">
        <f>CONCATENATE(ROUNDDOWN(A76/8,0),IF(D76="BOOL",IF(B76=1,CONCATENATE(".",MOD(A76,8)), CONCATENATE(".",MOD(A76,8),"-",ROUNDDOWN((A76+B76-1)/8,0),".",MOD(A76+B76-1,8)) ),""))</f>
        <v>21.4</v>
      </c>
      <c r="D76" s="9" t="s">
        <v>19</v>
      </c>
      <c r="E76" s="7"/>
      <c r="F76" s="7" t="s">
        <v>182</v>
      </c>
      <c r="G76" s="7" t="s">
        <v>244</v>
      </c>
      <c r="H76" s="7" t="str">
        <f>CONCATENATE(G76,"        ",E76,"
",F76)</f>
        <v>0x9725        
nicht unterstützt</v>
      </c>
    </row>
    <row r="77" spans="1:10" ht="25.5" x14ac:dyDescent="0.25">
      <c r="A77" s="20">
        <f t="shared" si="15"/>
        <v>173</v>
      </c>
      <c r="B77" s="1">
        <v>2</v>
      </c>
      <c r="C77" s="4" t="str">
        <f>CONCATENATE(ROUNDDOWN(A77/8,0),IF(D77="BOOL",IF(B77=1,CONCATENATE(".",MOD(A77,8)), CONCATENATE(".",MOD(A77,8),"-",ROUNDDOWN((A77+B77-1)/8,0),".",MOD(A77+B77-1,8)) ),""))</f>
        <v>21.5-21.6</v>
      </c>
      <c r="D77" s="9" t="s">
        <v>19</v>
      </c>
      <c r="E77" s="7"/>
      <c r="F77" s="7" t="s">
        <v>48</v>
      </c>
      <c r="G77" s="7" t="s">
        <v>104</v>
      </c>
      <c r="H77" s="7" t="str">
        <f>CONCATENATE(G77,"        ",E77,"
",F77)</f>
        <v>0x9700, 0x9726-0x977F        
reserviert durch PI, fest auf 0</v>
      </c>
    </row>
    <row r="78" spans="1:10" ht="216.75" x14ac:dyDescent="0.25">
      <c r="A78" s="20">
        <f t="shared" si="15"/>
        <v>175</v>
      </c>
      <c r="B78" s="1">
        <v>1</v>
      </c>
      <c r="C78" s="4" t="str">
        <f>CONCATENATE(ROUNDDOWN(A78/8,0),IF(D78="BOOL",IF(B78=1,CONCATENATE(".",MOD(A78,8)), CONCATENATE(".",MOD(A78,8),"-",ROUNDDOWN((A78+B78-1)/8,0),".",MOD(A78+B78-1,8)) ),""))</f>
        <v>21.7</v>
      </c>
      <c r="D78" s="9" t="s">
        <v>19</v>
      </c>
      <c r="E78" s="7" t="s">
        <v>101</v>
      </c>
      <c r="F78" s="8" t="s">
        <v>102</v>
      </c>
      <c r="G78" s="7" t="s">
        <v>103</v>
      </c>
      <c r="H78" s="7" t="str">
        <f>CONCATENATE(G78,"        ",E78,"
",F78)</f>
        <v>0x9780-0x978F        ExtOperationFailure
- keine Hauptsteuerung (A16)
- externe Meldung (A30, W30)
- Resonanzbereich (W53)
- Ausfall Istwert (W55)
- Überwachung Drehzahl (W63)
- Überwachung Sollwert (W64)
- Überwachung Istwert (W65)
- Überwachung Förderstrom (W66)
- Überwachung Saugdruck (W67)
- Überwachung Enddruck (W68)
- Überwachung Differenzdruck (W69)
- Überwachung Temperatur (W70)
- Fließgeschwindigkeit niedrig (W80)
- Rohrspülmodus aktiv (E102)
- Rohrfüllmodus aktiv (E103)
- Überlauf (E83)</v>
      </c>
    </row>
    <row r="79" spans="1:10" x14ac:dyDescent="0.25">
      <c r="A79" s="3"/>
      <c r="C79" s="56" t="s">
        <v>250</v>
      </c>
      <c r="D79" s="57"/>
      <c r="E79" s="57"/>
      <c r="F79" s="57"/>
      <c r="G79" s="57"/>
      <c r="H79" s="57"/>
      <c r="J79" s="42"/>
    </row>
    <row r="80" spans="1:10" ht="25.5" x14ac:dyDescent="0.25">
      <c r="A80" s="20">
        <f>ROUNDUP((A20+B20)/8,0)*8</f>
        <v>32</v>
      </c>
      <c r="B80" s="1">
        <v>1</v>
      </c>
      <c r="C80" s="4" t="str">
        <f t="shared" ref="C80:C85" si="16">CONCATENATE(ROUNDDOWN(A80/8,0),IF(D80="BOOL",IF(B80=1,CONCATENATE(".",MOD(A80,8)), CONCATENATE(".",MOD(A80,8),"-",ROUNDDOWN((A80+B80-1)/8,0),".",MOD(A80+B80-1,8)) ),""))</f>
        <v>4.0</v>
      </c>
      <c r="D80" s="9" t="s">
        <v>19</v>
      </c>
      <c r="E80" s="6" t="s">
        <v>135</v>
      </c>
      <c r="F80" s="7" t="s">
        <v>182</v>
      </c>
      <c r="G80" s="6" t="s">
        <v>133</v>
      </c>
      <c r="H80" s="7" t="str">
        <f t="shared" ref="H80:H85" si="17">CONCATENATE(G80,"        ",E80,"
",F80)</f>
        <v>0x9A01        AuxDeviceFault
nicht unterstützt</v>
      </c>
    </row>
    <row r="81" spans="1:10" ht="25.5" x14ac:dyDescent="0.25">
      <c r="A81" s="20">
        <f>A80+B80</f>
        <v>33</v>
      </c>
      <c r="B81" s="1">
        <v>1</v>
      </c>
      <c r="C81" s="4" t="str">
        <f t="shared" si="16"/>
        <v>4.1</v>
      </c>
      <c r="D81" s="9" t="s">
        <v>19</v>
      </c>
      <c r="E81" s="6" t="s">
        <v>136</v>
      </c>
      <c r="F81" s="7" t="s">
        <v>105</v>
      </c>
      <c r="G81" s="6" t="s">
        <v>134</v>
      </c>
      <c r="H81" s="7" t="str">
        <f t="shared" si="17"/>
        <v>0x9A02        SensorElement
Kabelbruch (W54)</v>
      </c>
    </row>
    <row r="82" spans="1:10" ht="25.5" x14ac:dyDescent="0.25">
      <c r="A82" s="20">
        <f>A81+B81</f>
        <v>34</v>
      </c>
      <c r="B82" s="1">
        <v>33</v>
      </c>
      <c r="C82" s="4" t="str">
        <f t="shared" si="16"/>
        <v>4.2-8.2</v>
      </c>
      <c r="D82" s="9" t="s">
        <v>19</v>
      </c>
      <c r="E82" s="7"/>
      <c r="F82" s="7" t="s">
        <v>182</v>
      </c>
      <c r="G82" s="6" t="s">
        <v>106</v>
      </c>
      <c r="H82" s="7" t="str">
        <f t="shared" si="17"/>
        <v>0x9A03-0x9A23        
nicht unterstützt</v>
      </c>
    </row>
    <row r="83" spans="1:10" ht="25.5" x14ac:dyDescent="0.25">
      <c r="A83" s="20">
        <f>A82+B82</f>
        <v>67</v>
      </c>
      <c r="B83" s="1">
        <v>1</v>
      </c>
      <c r="C83" s="4" t="str">
        <f t="shared" si="16"/>
        <v>8.3</v>
      </c>
      <c r="D83" s="9" t="s">
        <v>19</v>
      </c>
      <c r="E83" s="7"/>
      <c r="F83" s="7" t="s">
        <v>260</v>
      </c>
      <c r="G83" s="6" t="s">
        <v>259</v>
      </c>
      <c r="H83" s="7" t="str">
        <f t="shared" si="17"/>
        <v>0x9A24        
nicht definiert</v>
      </c>
    </row>
    <row r="84" spans="1:10" ht="25.5" x14ac:dyDescent="0.25">
      <c r="A84" s="20">
        <f>A83+B83</f>
        <v>68</v>
      </c>
      <c r="B84" s="1">
        <v>3</v>
      </c>
      <c r="C84" s="4" t="str">
        <f t="shared" si="16"/>
        <v>8.4-8.6</v>
      </c>
      <c r="D84" s="9" t="s">
        <v>19</v>
      </c>
      <c r="E84" s="7"/>
      <c r="F84" s="7" t="s">
        <v>48</v>
      </c>
      <c r="G84" s="7" t="s">
        <v>107</v>
      </c>
      <c r="H84" s="7" t="str">
        <f t="shared" si="17"/>
        <v>0x9A00, 0x9A25-0x9A7F        
reserviert durch PI, fest auf 0</v>
      </c>
    </row>
    <row r="85" spans="1:10" ht="38.25" x14ac:dyDescent="0.25">
      <c r="A85" s="20">
        <f>A84+B84</f>
        <v>71</v>
      </c>
      <c r="B85" s="1">
        <v>1</v>
      </c>
      <c r="C85" s="4" t="str">
        <f t="shared" si="16"/>
        <v>8.7</v>
      </c>
      <c r="D85" s="9" t="s">
        <v>19</v>
      </c>
      <c r="E85" s="7" t="s">
        <v>110</v>
      </c>
      <c r="F85" s="26" t="s">
        <v>109</v>
      </c>
      <c r="G85" s="7" t="s">
        <v>108</v>
      </c>
      <c r="H85" s="7" t="str">
        <f t="shared" si="17"/>
        <v>0x9A80, 0x9A81        FieldbusFailure
- PumpMeter Kommunikation (W77)
- Feldbus Kommunikation (W81)</v>
      </c>
    </row>
    <row r="87" spans="1:10" x14ac:dyDescent="0.25">
      <c r="J87" s="22"/>
    </row>
    <row r="89" spans="1:10" x14ac:dyDescent="0.25">
      <c r="A89" s="21"/>
      <c r="B89" s="22"/>
      <c r="C89" s="23"/>
      <c r="D89" s="24"/>
      <c r="E89" s="25"/>
    </row>
    <row r="95" spans="1:10" x14ac:dyDescent="0.25">
      <c r="H95" s="17"/>
    </row>
  </sheetData>
  <sheetProtection algorithmName="SHA-512" hashValue="4x+5ABX+TfO5q294KR9Hj2EoqqE8E4YT0GornWYrtWeGhihn0heITMn/HWKNCef3uPpzuyxL1Q53frTdbo/Vsg==" saltValue="6kIdc2pHfBqGoAidqG9eog==" spinCount="100000" sheet="1" objects="1" scenarios="1"/>
  <mergeCells count="12">
    <mergeCell ref="I6:I7"/>
    <mergeCell ref="I8:I10"/>
    <mergeCell ref="C79:H79"/>
    <mergeCell ref="C68:H68"/>
    <mergeCell ref="C1:H1"/>
    <mergeCell ref="C32:H32"/>
    <mergeCell ref="C38:H38"/>
    <mergeCell ref="C61:H61"/>
    <mergeCell ref="C4:H4"/>
    <mergeCell ref="C21:H21"/>
    <mergeCell ref="C28:H28"/>
    <mergeCell ref="D2:F2"/>
  </mergeCells>
  <phoneticPr fontId="3" type="noConversion"/>
  <pageMargins left="0.7" right="0.7" top="0.78740157499999996" bottom="0.78740157499999996" header="0.3" footer="0.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C1" zoomScaleNormal="100" workbookViewId="0">
      <selection activeCell="C2" sqref="C2"/>
    </sheetView>
  </sheetViews>
  <sheetFormatPr baseColWidth="10" defaultColWidth="11.42578125" defaultRowHeight="15" outlineLevelCol="1" x14ac:dyDescent="0.25"/>
  <cols>
    <col min="1" max="1" width="5.85546875" style="20" hidden="1" customWidth="1" outlineLevel="1"/>
    <col min="2" max="2" width="4.28515625" style="1" hidden="1" customWidth="1" outlineLevel="1"/>
    <col min="3" max="3" width="8" style="2" bestFit="1" customWidth="1" collapsed="1"/>
    <col min="4" max="4" width="11.42578125" style="3"/>
    <col min="5" max="5" width="27.85546875" style="31" hidden="1" customWidth="1" outlineLevel="1"/>
    <col min="6" max="6" width="23.85546875" style="3" hidden="1" customWidth="1" outlineLevel="1"/>
    <col min="7" max="7" width="12.140625" style="3" hidden="1" customWidth="1" outlineLevel="1"/>
    <col min="8" max="8" width="11.42578125" style="3" hidden="1" customWidth="1" outlineLevel="1"/>
    <col min="9" max="9" width="80.7109375" style="3" customWidth="1" collapsed="1"/>
    <col min="11" max="11" width="27" bestFit="1" customWidth="1"/>
  </cols>
  <sheetData>
    <row r="1" spans="1:9" s="29" customFormat="1" x14ac:dyDescent="0.25">
      <c r="A1" s="27"/>
      <c r="B1" s="28"/>
      <c r="C1" s="50" t="s">
        <v>267</v>
      </c>
      <c r="D1" s="58"/>
      <c r="E1" s="58"/>
      <c r="F1" s="58"/>
      <c r="G1" s="58"/>
      <c r="H1" s="58"/>
      <c r="I1" s="58"/>
    </row>
    <row r="2" spans="1:9" s="3" customFormat="1" x14ac:dyDescent="0.25">
      <c r="A2" s="3" t="s">
        <v>288</v>
      </c>
      <c r="B2" s="3" t="s">
        <v>289</v>
      </c>
      <c r="C2" s="44">
        <v>0</v>
      </c>
      <c r="D2" s="59" t="s">
        <v>287</v>
      </c>
      <c r="E2" s="60"/>
      <c r="F2" s="60"/>
      <c r="G2" s="52"/>
      <c r="H2" s="52"/>
      <c r="I2" s="52"/>
    </row>
    <row r="3" spans="1:9" ht="30" x14ac:dyDescent="0.25">
      <c r="A3" s="20" t="s">
        <v>50</v>
      </c>
      <c r="B3" s="1" t="s">
        <v>51</v>
      </c>
      <c r="C3" s="32" t="s">
        <v>261</v>
      </c>
      <c r="D3" s="33" t="s">
        <v>0</v>
      </c>
      <c r="E3" s="34" t="s">
        <v>149</v>
      </c>
      <c r="F3" s="33" t="s">
        <v>131</v>
      </c>
      <c r="G3" s="33" t="s">
        <v>132</v>
      </c>
      <c r="H3" s="33" t="s">
        <v>27</v>
      </c>
      <c r="I3" s="35" t="s">
        <v>26</v>
      </c>
    </row>
    <row r="4" spans="1:9" ht="25.5" x14ac:dyDescent="0.25">
      <c r="A4" s="20">
        <f>C2*8</f>
        <v>0</v>
      </c>
      <c r="B4" s="1">
        <v>32</v>
      </c>
      <c r="C4" s="4" t="str">
        <f t="shared" ref="C4:C11" si="0">CONCATENATE(ROUNDDOWN(A4/8,0),IF(D4="BOOL",IF(B4=1,CONCATENATE(".",MOD(A4,8)), CONCATENATE(".",MOD(A4,8),"-",ROUNDDOWN((A4+B4-1)/8,0),".",MOD(A4+B4-1,8)) ),""))</f>
        <v>0</v>
      </c>
      <c r="D4" s="9" t="s">
        <v>25</v>
      </c>
      <c r="E4" s="30" t="s">
        <v>29</v>
      </c>
      <c r="F4" s="9" t="s">
        <v>28</v>
      </c>
      <c r="G4" s="9" t="s">
        <v>138</v>
      </c>
      <c r="H4" s="9" t="s">
        <v>114</v>
      </c>
      <c r="I4" s="7" t="str">
        <f t="shared" ref="I4:I11" si="1">CONCATENATE(SUBSTITUTE(E4,"/","."),"
",F4," [",G4,"], PumpDrive Menü ",H4)</f>
        <v>DiffPressure.VALUE
Prozesswert Differenzdruck [bar], PumpDrive Menü 1-2-3-4</v>
      </c>
    </row>
    <row r="5" spans="1:9" ht="25.5" x14ac:dyDescent="0.25">
      <c r="A5" s="20">
        <f>A4+B4</f>
        <v>32</v>
      </c>
      <c r="B5" s="1">
        <v>32</v>
      </c>
      <c r="C5" s="4" t="str">
        <f t="shared" si="0"/>
        <v>4</v>
      </c>
      <c r="D5" s="9" t="s">
        <v>25</v>
      </c>
      <c r="E5" s="30" t="s">
        <v>30</v>
      </c>
      <c r="F5" s="9" t="s">
        <v>183</v>
      </c>
      <c r="G5" s="9" t="s">
        <v>146</v>
      </c>
      <c r="H5" s="9" t="s">
        <v>181</v>
      </c>
      <c r="I5" s="7" t="str">
        <f t="shared" si="1"/>
        <v>FlowVelocity.VALUE
Fließgeschwindigkeit [m/s], PumpDrive Menü 1-2-3-8</v>
      </c>
    </row>
    <row r="6" spans="1:9" ht="25.5" x14ac:dyDescent="0.25">
      <c r="A6" s="20">
        <f t="shared" ref="A6:A11" si="2">A5+B5</f>
        <v>64</v>
      </c>
      <c r="B6" s="1">
        <v>32</v>
      </c>
      <c r="C6" s="4" t="str">
        <f t="shared" si="0"/>
        <v>8</v>
      </c>
      <c r="D6" s="9" t="s">
        <v>25</v>
      </c>
      <c r="E6" s="30" t="s">
        <v>32</v>
      </c>
      <c r="F6" s="9" t="s">
        <v>128</v>
      </c>
      <c r="G6" s="9" t="s">
        <v>146</v>
      </c>
      <c r="H6" s="9" t="s">
        <v>116</v>
      </c>
      <c r="I6" s="7" t="str">
        <f t="shared" si="1"/>
        <v>Head.VALUE
Förderhöhe [m/s], PumpDrive Menü 1-2-3-9</v>
      </c>
    </row>
    <row r="7" spans="1:9" ht="25.5" x14ac:dyDescent="0.25">
      <c r="A7" s="20">
        <f t="shared" si="2"/>
        <v>96</v>
      </c>
      <c r="B7" s="1">
        <v>32</v>
      </c>
      <c r="C7" s="4" t="str">
        <f t="shared" si="0"/>
        <v>12</v>
      </c>
      <c r="D7" s="9" t="s">
        <v>25</v>
      </c>
      <c r="E7" s="30" t="s">
        <v>33</v>
      </c>
      <c r="F7" s="9" t="s">
        <v>126</v>
      </c>
      <c r="G7" s="9" t="s">
        <v>138</v>
      </c>
      <c r="H7" s="9" t="s">
        <v>113</v>
      </c>
      <c r="I7" s="7" t="str">
        <f t="shared" si="1"/>
        <v>InletPressure.VALUE
Saugdruck [bar], PumpDrive Menü 1-2-3-2</v>
      </c>
    </row>
    <row r="8" spans="1:9" ht="25.5" x14ac:dyDescent="0.25">
      <c r="A8" s="20">
        <f t="shared" si="2"/>
        <v>128</v>
      </c>
      <c r="B8" s="1">
        <v>32</v>
      </c>
      <c r="C8" s="4" t="str">
        <f t="shared" si="0"/>
        <v>16</v>
      </c>
      <c r="D8" s="9" t="s">
        <v>25</v>
      </c>
      <c r="E8" s="30" t="s">
        <v>34</v>
      </c>
      <c r="F8" s="9" t="s">
        <v>43</v>
      </c>
      <c r="G8" s="9" t="s">
        <v>146</v>
      </c>
      <c r="H8" s="9" t="s">
        <v>118</v>
      </c>
      <c r="I8" s="7" t="str">
        <f t="shared" si="1"/>
        <v>Level.VALUE
Füllstand (Niveau) [m/s], PumpDrive Menü 1-2-3-6</v>
      </c>
    </row>
    <row r="9" spans="1:9" ht="25.5" x14ac:dyDescent="0.25">
      <c r="A9" s="20">
        <f t="shared" si="2"/>
        <v>160</v>
      </c>
      <c r="B9" s="1">
        <v>32</v>
      </c>
      <c r="C9" s="4" t="str">
        <f t="shared" si="0"/>
        <v>20</v>
      </c>
      <c r="D9" s="9" t="s">
        <v>25</v>
      </c>
      <c r="E9" s="30" t="s">
        <v>36</v>
      </c>
      <c r="F9" s="9" t="s">
        <v>127</v>
      </c>
      <c r="G9" s="9" t="s">
        <v>138</v>
      </c>
      <c r="H9" s="9" t="s">
        <v>115</v>
      </c>
      <c r="I9" s="7" t="str">
        <f t="shared" si="1"/>
        <v>OutletPressure.VALUE
Enddruck [bar], PumpDrive Menü 1-2-3-3</v>
      </c>
    </row>
    <row r="10" spans="1:9" ht="25.5" x14ac:dyDescent="0.25">
      <c r="A10" s="20">
        <f t="shared" si="2"/>
        <v>192</v>
      </c>
      <c r="B10" s="1">
        <v>32</v>
      </c>
      <c r="C10" s="4" t="str">
        <f t="shared" si="0"/>
        <v>24</v>
      </c>
      <c r="D10" s="9" t="s">
        <v>25</v>
      </c>
      <c r="E10" s="30" t="s">
        <v>39</v>
      </c>
      <c r="F10" s="9" t="s">
        <v>151</v>
      </c>
      <c r="G10" s="9" t="s">
        <v>144</v>
      </c>
      <c r="H10" s="9" t="s">
        <v>121</v>
      </c>
      <c r="I10" s="7" t="str">
        <f t="shared" si="1"/>
        <v>PumpLiquidTemp.VALUE
Temperatur [°C], PumpDrive Menü 1-2-3-7</v>
      </c>
    </row>
    <row r="11" spans="1:9" ht="25.5" x14ac:dyDescent="0.25">
      <c r="A11" s="20">
        <f t="shared" si="2"/>
        <v>224</v>
      </c>
      <c r="B11" s="1">
        <v>32</v>
      </c>
      <c r="C11" s="4" t="str">
        <f t="shared" si="0"/>
        <v>28</v>
      </c>
      <c r="D11" s="9" t="s">
        <v>25</v>
      </c>
      <c r="E11" s="30" t="s">
        <v>41</v>
      </c>
      <c r="F11" s="9" t="s">
        <v>150</v>
      </c>
      <c r="G11" s="9" t="s">
        <v>137</v>
      </c>
      <c r="H11" s="9" t="s">
        <v>117</v>
      </c>
      <c r="I11" s="7" t="str">
        <f t="shared" si="1"/>
        <v>VolumeFlow.VALUE
Förderstrom [m³/h], PumpDrive Menü 1-2-3-5</v>
      </c>
    </row>
  </sheetData>
  <sheetProtection algorithmName="SHA-512" hashValue="9gTaRxWAz/7weJIwRB9krepjW+sG+IWC9ik15j9yHDZ+mkZcy/7yijdCAtQpEr/7PXuiop93/eP31DvyvgYShw==" saltValue="WNlXIT6qIjiaoCQUll/YkA==" spinCount="100000" sheet="1" objects="1" scenarios="1"/>
  <mergeCells count="2">
    <mergeCell ref="C1:I1"/>
    <mergeCell ref="D2:I2"/>
  </mergeCells>
  <phoneticPr fontId="3" type="noConversion"/>
  <pageMargins left="0.7" right="0.7" top="0.78740157499999996" bottom="0.78740157499999996" header="0.3" footer="0.3"/>
  <pageSetup paperSize="9" scale="87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C1" workbookViewId="0">
      <selection activeCell="C2" sqref="C2"/>
    </sheetView>
  </sheetViews>
  <sheetFormatPr baseColWidth="10" defaultColWidth="11.42578125" defaultRowHeight="15" outlineLevelCol="1" x14ac:dyDescent="0.25"/>
  <cols>
    <col min="1" max="1" width="5.85546875" style="20" hidden="1" customWidth="1" outlineLevel="1"/>
    <col min="2" max="2" width="4.28515625" style="1" hidden="1" customWidth="1" outlineLevel="1"/>
    <col min="3" max="3" width="8" style="2" bestFit="1" customWidth="1" collapsed="1"/>
    <col min="4" max="4" width="11.42578125" style="3"/>
    <col min="5" max="5" width="27.85546875" style="31" customWidth="1"/>
    <col min="6" max="6" width="23.85546875" style="3" customWidth="1" outlineLevel="1"/>
    <col min="7" max="7" width="12.140625" style="3" customWidth="1" outlineLevel="1"/>
    <col min="8" max="8" width="11.42578125" style="3" outlineLevel="1"/>
    <col min="9" max="9" width="80.7109375" style="3" customWidth="1"/>
  </cols>
  <sheetData>
    <row r="1" spans="1:10" s="29" customFormat="1" x14ac:dyDescent="0.25">
      <c r="A1" s="27"/>
      <c r="B1" s="28"/>
      <c r="C1" s="50" t="s">
        <v>268</v>
      </c>
      <c r="D1" s="58"/>
      <c r="E1" s="58"/>
      <c r="F1" s="58"/>
      <c r="G1" s="58"/>
      <c r="H1" s="58"/>
      <c r="I1" s="58"/>
    </row>
    <row r="2" spans="1:10" s="3" customFormat="1" x14ac:dyDescent="0.25">
      <c r="A2" s="3" t="s">
        <v>288</v>
      </c>
      <c r="B2" s="3" t="s">
        <v>289</v>
      </c>
      <c r="C2" s="44">
        <v>0</v>
      </c>
      <c r="D2" s="59" t="s">
        <v>287</v>
      </c>
      <c r="E2" s="60"/>
      <c r="F2" s="60"/>
      <c r="G2" s="52"/>
      <c r="H2" s="52"/>
      <c r="I2" s="52"/>
    </row>
    <row r="3" spans="1:10" ht="30" x14ac:dyDescent="0.25">
      <c r="A3" s="20" t="s">
        <v>50</v>
      </c>
      <c r="B3" s="1" t="s">
        <v>51</v>
      </c>
      <c r="C3" s="32" t="s">
        <v>261</v>
      </c>
      <c r="D3" s="33" t="s">
        <v>0</v>
      </c>
      <c r="E3" s="34" t="s">
        <v>149</v>
      </c>
      <c r="F3" s="33" t="s">
        <v>131</v>
      </c>
      <c r="G3" s="33" t="s">
        <v>132</v>
      </c>
      <c r="H3" s="33" t="s">
        <v>27</v>
      </c>
      <c r="I3" s="35" t="s">
        <v>26</v>
      </c>
    </row>
    <row r="4" spans="1:10" ht="25.5" x14ac:dyDescent="0.25">
      <c r="A4" s="20">
        <f>C2*8</f>
        <v>0</v>
      </c>
      <c r="B4" s="1">
        <v>32</v>
      </c>
      <c r="C4" s="4" t="str">
        <f t="shared" ref="C4:C10" si="0">CONCATENATE(ROUNDDOWN(A4/8,0),IF(D4="BOOL",IF(B4=1,CONCATENATE(".",MOD(A4,8)), CONCATENATE(".",MOD(A4,8),"-",ROUNDDOWN((A4+B4-1)/8,0),".",MOD(A4+B4-1,8)) ),""))</f>
        <v>0</v>
      </c>
      <c r="D4" s="9" t="s">
        <v>25</v>
      </c>
      <c r="E4" s="6" t="s">
        <v>31</v>
      </c>
      <c r="F4" s="9" t="s">
        <v>178</v>
      </c>
      <c r="G4" s="9" t="s">
        <v>141</v>
      </c>
      <c r="H4" s="9" t="s">
        <v>119</v>
      </c>
      <c r="I4" s="7" t="str">
        <f t="shared" ref="I4:I10" si="1">CONCATENATE(SUBSTITUTE(E4,"/","."),"
",F4," [",G4,"], PumpDrive Menü ",H4)</f>
        <v>Frequency.VALUE
Ausgangsfrequenz [Hz], PumpDrive Menü 1-2-1-7</v>
      </c>
    </row>
    <row r="5" spans="1:10" ht="25.5" x14ac:dyDescent="0.25">
      <c r="A5" s="20">
        <f t="shared" ref="A5:A10" si="2">A4+B4</f>
        <v>32</v>
      </c>
      <c r="B5" s="1">
        <v>32</v>
      </c>
      <c r="C5" s="4" t="str">
        <f t="shared" si="0"/>
        <v>4</v>
      </c>
      <c r="D5" s="9" t="s">
        <v>25</v>
      </c>
      <c r="E5" s="6" t="s">
        <v>38</v>
      </c>
      <c r="F5" s="9" t="s">
        <v>44</v>
      </c>
      <c r="G5" s="9" t="s">
        <v>144</v>
      </c>
      <c r="H5" s="9" t="s">
        <v>122</v>
      </c>
      <c r="I5" s="7" t="str">
        <f t="shared" si="1"/>
        <v>PowerElectronicTemp.VALUE
Kühlkörpertemeratur [°C], PumpDrive Menü 1-2-1-9</v>
      </c>
    </row>
    <row r="6" spans="1:10" ht="25.5" x14ac:dyDescent="0.25">
      <c r="A6" s="20">
        <f t="shared" si="2"/>
        <v>64</v>
      </c>
      <c r="B6" s="1">
        <v>32</v>
      </c>
      <c r="C6" s="4" t="str">
        <f t="shared" si="0"/>
        <v>8</v>
      </c>
      <c r="D6" s="9" t="str">
        <f>D5</f>
        <v>REAL</v>
      </c>
      <c r="E6" s="6" t="s">
        <v>42</v>
      </c>
      <c r="F6" s="9" t="s">
        <v>129</v>
      </c>
      <c r="G6" s="9" t="s">
        <v>142</v>
      </c>
      <c r="H6" s="9" t="s">
        <v>123</v>
      </c>
      <c r="I6" s="7" t="str">
        <f t="shared" si="1"/>
        <v>MotorCurrent.VALUE
Motorstrom [A], PumpDrive Menü 1-2-1-5</v>
      </c>
    </row>
    <row r="7" spans="1:10" ht="25.5" x14ac:dyDescent="0.25">
      <c r="A7" s="20">
        <f t="shared" si="2"/>
        <v>96</v>
      </c>
      <c r="B7" s="1">
        <v>32</v>
      </c>
      <c r="C7" s="4" t="str">
        <f t="shared" si="0"/>
        <v>12</v>
      </c>
      <c r="D7" s="9" t="str">
        <f>D6</f>
        <v>REAL</v>
      </c>
      <c r="E7" s="6" t="s">
        <v>35</v>
      </c>
      <c r="F7" s="9" t="s">
        <v>125</v>
      </c>
      <c r="G7" s="9" t="s">
        <v>140</v>
      </c>
      <c r="H7" s="9" t="s">
        <v>124</v>
      </c>
      <c r="I7" s="7" t="str">
        <f t="shared" si="1"/>
        <v>MotorVoltage.VALUE
Motorspannung [V], PumpDrive Menü 1-2-1-6</v>
      </c>
    </row>
    <row r="8" spans="1:10" ht="25.5" x14ac:dyDescent="0.25">
      <c r="A8" s="20">
        <f t="shared" si="2"/>
        <v>128</v>
      </c>
      <c r="B8" s="1">
        <v>32</v>
      </c>
      <c r="C8" s="4" t="str">
        <f t="shared" si="0"/>
        <v>16</v>
      </c>
      <c r="D8" s="9" t="str">
        <f>D7</f>
        <v>REAL</v>
      </c>
      <c r="E8" s="6" t="s">
        <v>37</v>
      </c>
      <c r="F8" s="9" t="s">
        <v>148</v>
      </c>
      <c r="G8" s="9" t="s">
        <v>139</v>
      </c>
      <c r="H8" s="9" t="s">
        <v>184</v>
      </c>
      <c r="I8" s="7" t="str">
        <f t="shared" si="1"/>
        <v>Power.VALUE
Leistungsaufnahme Motor [kW], PumpDrive Menü 1-2-1-2</v>
      </c>
    </row>
    <row r="9" spans="1:10" ht="25.5" x14ac:dyDescent="0.25">
      <c r="A9" s="20">
        <f t="shared" si="2"/>
        <v>160</v>
      </c>
      <c r="B9" s="1">
        <v>32</v>
      </c>
      <c r="C9" s="4" t="str">
        <f t="shared" si="0"/>
        <v>20</v>
      </c>
      <c r="D9" s="9" t="str">
        <f>D8</f>
        <v>REAL</v>
      </c>
      <c r="E9" s="6" t="s">
        <v>40</v>
      </c>
      <c r="F9" s="9" t="s">
        <v>147</v>
      </c>
      <c r="G9" s="9" t="s">
        <v>143</v>
      </c>
      <c r="H9" s="9" t="s">
        <v>112</v>
      </c>
      <c r="I9" s="7" t="str">
        <f t="shared" si="1"/>
        <v>Speed.VALUE
Drehzahl [1/min], PumpDrive Menü 1-2-1-1</v>
      </c>
    </row>
    <row r="10" spans="1:10" ht="25.5" hidden="1" x14ac:dyDescent="0.25">
      <c r="A10" s="20">
        <f t="shared" si="2"/>
        <v>192</v>
      </c>
      <c r="B10" s="1">
        <v>32</v>
      </c>
      <c r="C10" s="36" t="str">
        <f t="shared" si="0"/>
        <v>24</v>
      </c>
      <c r="D10" s="37" t="str">
        <f>D9</f>
        <v>REAL</v>
      </c>
      <c r="E10" s="38" t="s">
        <v>46</v>
      </c>
      <c r="F10" s="37" t="s">
        <v>179</v>
      </c>
      <c r="G10" s="37" t="s">
        <v>145</v>
      </c>
      <c r="H10" s="37" t="s">
        <v>120</v>
      </c>
      <c r="I10" s="39" t="str">
        <f t="shared" si="1"/>
        <v>Torque.Value
Motordrehmoment [Nm], PumpDrive Menü 1-2-1-11</v>
      </c>
      <c r="J10" s="40" t="s">
        <v>269</v>
      </c>
    </row>
  </sheetData>
  <sheetProtection algorithmName="SHA-512" hashValue="Hz00Zkeop6NYYtbM0AL2UzL/jX09mNoQbISOdiFOqCBTNdxmqQGxXz1Cdu6edZaKAvdieitX1ydOUe1TLCLt8g==" saltValue="cy9k492X2TW2orLSHea3Nw==" spinCount="100000" sheet="1" objects="1" scenarios="1"/>
  <mergeCells count="2">
    <mergeCell ref="C1:I1"/>
    <mergeCell ref="D2:I2"/>
  </mergeCells>
  <phoneticPr fontId="3" type="noConversion"/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PB_PN_Rotodynamic Pump</vt:lpstr>
      <vt:lpstr>PB_PN_Feedback</vt:lpstr>
      <vt:lpstr>PN_Diagnose</vt:lpstr>
      <vt:lpstr>PN_Process Data</vt:lpstr>
      <vt:lpstr>PN_Drive + Motor</vt:lpstr>
      <vt:lpstr>'PN_Process Data'!Druckbereich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Bruns</dc:creator>
  <cp:lastModifiedBy>huenjoh</cp:lastModifiedBy>
  <cp:lastPrinted>2016-04-01T08:28:07Z</cp:lastPrinted>
  <dcterms:created xsi:type="dcterms:W3CDTF">2016-02-02T11:11:41Z</dcterms:created>
  <dcterms:modified xsi:type="dcterms:W3CDTF">2016-09-21T09:45:51Z</dcterms:modified>
</cp:coreProperties>
</file>